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rina\Desktop\TAJNIŠTVO\financijski planovi\2024\"/>
    </mc:Choice>
  </mc:AlternateContent>
  <xr:revisionPtr revIDLastSave="0" documentId="8_{8605864B-8C2B-4981-ACFC-505ED1878895}" xr6:coauthVersionLast="37" xr6:coauthVersionMax="37" xr10:uidLastSave="{00000000-0000-0000-0000-000000000000}"/>
  <bookViews>
    <workbookView xWindow="0" yWindow="0" windowWidth="28800" windowHeight="1248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7" l="1"/>
  <c r="H83" i="7"/>
  <c r="E225" i="7"/>
  <c r="E283" i="7"/>
  <c r="E284" i="7"/>
  <c r="E7" i="7"/>
  <c r="I56" i="7"/>
  <c r="I55" i="7" s="1"/>
  <c r="H56" i="7"/>
  <c r="H55" i="7" s="1"/>
  <c r="G56" i="7"/>
  <c r="G55" i="7" s="1"/>
  <c r="F56" i="7"/>
  <c r="F55" i="7" s="1"/>
  <c r="E56" i="7"/>
  <c r="E55" i="7"/>
  <c r="C17" i="5" l="1"/>
  <c r="C16" i="5" s="1"/>
  <c r="I288" i="7" l="1"/>
  <c r="H288" i="7"/>
  <c r="G288" i="7"/>
  <c r="F288" i="7"/>
  <c r="E288" i="7"/>
  <c r="I401" i="7"/>
  <c r="I400" i="7" s="1"/>
  <c r="I399" i="7" s="1"/>
  <c r="H401" i="7"/>
  <c r="H400" i="7" s="1"/>
  <c r="H399" i="7" s="1"/>
  <c r="G401" i="7"/>
  <c r="G400" i="7" s="1"/>
  <c r="G399" i="7" s="1"/>
  <c r="F401" i="7"/>
  <c r="F400" i="7" s="1"/>
  <c r="F399" i="7" s="1"/>
  <c r="E401" i="7"/>
  <c r="E361" i="7"/>
  <c r="I241" i="7"/>
  <c r="H241" i="7"/>
  <c r="G241" i="7"/>
  <c r="F241" i="7"/>
  <c r="E241" i="7"/>
  <c r="E237" i="7"/>
  <c r="E166" i="7"/>
  <c r="I87" i="7"/>
  <c r="I86" i="7" s="1"/>
  <c r="I85" i="7" s="1"/>
  <c r="H87" i="7"/>
  <c r="H86" i="7" s="1"/>
  <c r="H85" i="7" s="1"/>
  <c r="G87" i="7"/>
  <c r="G86" i="7" s="1"/>
  <c r="G85" i="7" s="1"/>
  <c r="F87" i="7"/>
  <c r="F86" i="7" s="1"/>
  <c r="F85" i="7" s="1"/>
  <c r="F102" i="7"/>
  <c r="F101" i="7" s="1"/>
  <c r="F94" i="7"/>
  <c r="F96" i="7"/>
  <c r="F98" i="7"/>
  <c r="F10" i="3"/>
  <c r="J25" i="3"/>
  <c r="I25" i="3"/>
  <c r="H25" i="3"/>
  <c r="F25" i="3"/>
  <c r="J10" i="3"/>
  <c r="I10" i="3"/>
  <c r="H10" i="3"/>
  <c r="F93" i="7" l="1"/>
  <c r="F92" i="7" s="1"/>
  <c r="F90" i="7" s="1"/>
  <c r="I277" i="7"/>
  <c r="I273" i="7"/>
  <c r="H277" i="7"/>
  <c r="H273" i="7"/>
  <c r="G277" i="7"/>
  <c r="G273" i="7"/>
  <c r="F277" i="7"/>
  <c r="F273" i="7"/>
  <c r="E277" i="7"/>
  <c r="E273" i="7"/>
  <c r="F272" i="7" l="1"/>
  <c r="F271" i="7" s="1"/>
  <c r="F270" i="7" s="1"/>
  <c r="E272" i="7"/>
  <c r="G272" i="7"/>
  <c r="G271" i="7" s="1"/>
  <c r="G270" i="7" s="1"/>
  <c r="I272" i="7"/>
  <c r="I271" i="7" s="1"/>
  <c r="I270" i="7" s="1"/>
  <c r="H272" i="7"/>
  <c r="H271" i="7" s="1"/>
  <c r="H270" i="7" s="1"/>
  <c r="F17" i="5" l="1"/>
  <c r="F16" i="5" s="1"/>
  <c r="E17" i="5"/>
  <c r="E16" i="5" s="1"/>
  <c r="D17" i="5"/>
  <c r="D16" i="5" s="1"/>
  <c r="B17" i="5"/>
  <c r="B16" i="5" s="1"/>
  <c r="J30" i="1"/>
  <c r="I30" i="1"/>
  <c r="H30" i="1"/>
  <c r="G30" i="1"/>
  <c r="F30" i="1"/>
  <c r="J11" i="1"/>
  <c r="J8" i="1"/>
  <c r="I11" i="1"/>
  <c r="I8" i="1"/>
  <c r="H11" i="1"/>
  <c r="H8" i="1"/>
  <c r="G11" i="1"/>
  <c r="G8" i="1"/>
  <c r="G14" i="1" s="1"/>
  <c r="F11" i="1"/>
  <c r="F8" i="1"/>
  <c r="E434" i="7"/>
  <c r="I14" i="1" l="1"/>
  <c r="J14" i="1"/>
  <c r="H14" i="1"/>
  <c r="F14" i="1"/>
  <c r="I268" i="7"/>
  <c r="I266" i="7"/>
  <c r="I262" i="7"/>
  <c r="H268" i="7"/>
  <c r="H266" i="7"/>
  <c r="H262" i="7"/>
  <c r="G268" i="7"/>
  <c r="G266" i="7"/>
  <c r="G262" i="7"/>
  <c r="F268" i="7"/>
  <c r="F266" i="7"/>
  <c r="F262" i="7"/>
  <c r="G28" i="3"/>
  <c r="G29" i="3"/>
  <c r="G30" i="3"/>
  <c r="G31" i="3"/>
  <c r="G32" i="3"/>
  <c r="G33" i="3"/>
  <c r="G34" i="3"/>
  <c r="G27" i="3"/>
  <c r="G25" i="3" l="1"/>
  <c r="I261" i="7"/>
  <c r="I260" i="7" s="1"/>
  <c r="I259" i="7" s="1"/>
  <c r="H261" i="7"/>
  <c r="H260" i="7" s="1"/>
  <c r="H259" i="7" s="1"/>
  <c r="F261" i="7"/>
  <c r="F260" i="7" s="1"/>
  <c r="F259" i="7" s="1"/>
  <c r="G261" i="7"/>
  <c r="G260" i="7" s="1"/>
  <c r="G259" i="7" s="1"/>
  <c r="E29" i="3"/>
  <c r="E30" i="3"/>
  <c r="E32" i="3"/>
  <c r="E33" i="3"/>
  <c r="G13" i="3"/>
  <c r="G14" i="3"/>
  <c r="G15" i="3"/>
  <c r="G16" i="3"/>
  <c r="G17" i="3"/>
  <c r="G12" i="3"/>
  <c r="E25" i="3" l="1"/>
  <c r="G10" i="3"/>
  <c r="G132" i="7"/>
  <c r="G131" i="7" s="1"/>
  <c r="G128" i="7"/>
  <c r="G126" i="7"/>
  <c r="G124" i="7"/>
  <c r="F147" i="7"/>
  <c r="F146" i="7" s="1"/>
  <c r="E147" i="7"/>
  <c r="E146" i="7" s="1"/>
  <c r="F143" i="7"/>
  <c r="E143" i="7"/>
  <c r="F141" i="7"/>
  <c r="E141" i="7"/>
  <c r="F139" i="7"/>
  <c r="E139" i="7"/>
  <c r="I147" i="7"/>
  <c r="I146" i="7" s="1"/>
  <c r="H147" i="7"/>
  <c r="H146" i="7" s="1"/>
  <c r="G147" i="7"/>
  <c r="G146" i="7" s="1"/>
  <c r="I143" i="7"/>
  <c r="H143" i="7"/>
  <c r="G143" i="7"/>
  <c r="I141" i="7"/>
  <c r="H141" i="7"/>
  <c r="G141" i="7"/>
  <c r="I139" i="7"/>
  <c r="H139" i="7"/>
  <c r="G139" i="7"/>
  <c r="I138" i="7" l="1"/>
  <c r="I137" i="7" s="1"/>
  <c r="I135" i="7" s="1"/>
  <c r="E138" i="7"/>
  <c r="E137" i="7" s="1"/>
  <c r="E135" i="7" s="1"/>
  <c r="G138" i="7"/>
  <c r="G137" i="7" s="1"/>
  <c r="G135" i="7" s="1"/>
  <c r="F138" i="7"/>
  <c r="F137" i="7" s="1"/>
  <c r="F135" i="7" s="1"/>
  <c r="G123" i="7"/>
  <c r="G122" i="7" s="1"/>
  <c r="G120" i="7" s="1"/>
  <c r="H138" i="7"/>
  <c r="H137" i="7" s="1"/>
  <c r="H135" i="7" s="1"/>
  <c r="I461" i="7"/>
  <c r="I460" i="7" s="1"/>
  <c r="I459" i="7" s="1"/>
  <c r="H461" i="7"/>
  <c r="H460" i="7" s="1"/>
  <c r="H459" i="7" s="1"/>
  <c r="I457" i="7"/>
  <c r="I456" i="7" s="1"/>
  <c r="I455" i="7" s="1"/>
  <c r="H457" i="7"/>
  <c r="H456" i="7" s="1"/>
  <c r="H455" i="7" s="1"/>
  <c r="I397" i="7"/>
  <c r="I396" i="7" s="1"/>
  <c r="I395" i="7" s="1"/>
  <c r="H397" i="7"/>
  <c r="H396" i="7" s="1"/>
  <c r="H395" i="7" s="1"/>
  <c r="I392" i="7"/>
  <c r="I391" i="7" s="1"/>
  <c r="I390" i="7" s="1"/>
  <c r="H392" i="7"/>
  <c r="H391" i="7" s="1"/>
  <c r="H390" i="7" s="1"/>
  <c r="I387" i="7"/>
  <c r="I386" i="7" s="1"/>
  <c r="I385" i="7" s="1"/>
  <c r="I383" i="7" s="1"/>
  <c r="H387" i="7"/>
  <c r="H386" i="7" s="1"/>
  <c r="H385" i="7" s="1"/>
  <c r="H383" i="7" s="1"/>
  <c r="I381" i="7"/>
  <c r="I380" i="7" s="1"/>
  <c r="I379" i="7" s="1"/>
  <c r="I378" i="7" s="1"/>
  <c r="H381" i="7"/>
  <c r="H380" i="7" s="1"/>
  <c r="H379" i="7" s="1"/>
  <c r="H378" i="7" s="1"/>
  <c r="I376" i="7"/>
  <c r="H376" i="7"/>
  <c r="I374" i="7"/>
  <c r="H374" i="7"/>
  <c r="I361" i="7"/>
  <c r="I360" i="7" s="1"/>
  <c r="H361" i="7"/>
  <c r="H360" i="7" s="1"/>
  <c r="I357" i="7"/>
  <c r="H357" i="7"/>
  <c r="I355" i="7"/>
  <c r="H355" i="7"/>
  <c r="I353" i="7"/>
  <c r="H353" i="7"/>
  <c r="G353" i="7"/>
  <c r="G355" i="7"/>
  <c r="G357" i="7"/>
  <c r="G361" i="7"/>
  <c r="G360" i="7" s="1"/>
  <c r="G374" i="7"/>
  <c r="G376" i="7"/>
  <c r="I313" i="7"/>
  <c r="H313" i="7"/>
  <c r="I303" i="7"/>
  <c r="H303" i="7"/>
  <c r="I296" i="7"/>
  <c r="H296" i="7"/>
  <c r="I293" i="7"/>
  <c r="H293" i="7"/>
  <c r="I284" i="7"/>
  <c r="I283" i="7" s="1"/>
  <c r="I282" i="7" s="1"/>
  <c r="H284" i="7"/>
  <c r="H283" i="7" s="1"/>
  <c r="H282" i="7" s="1"/>
  <c r="I256" i="7"/>
  <c r="H256" i="7"/>
  <c r="I254" i="7"/>
  <c r="H254" i="7"/>
  <c r="I250" i="7"/>
  <c r="H250" i="7"/>
  <c r="I246" i="7"/>
  <c r="H246" i="7"/>
  <c r="I237" i="7"/>
  <c r="H237" i="7"/>
  <c r="I235" i="7"/>
  <c r="H235" i="7"/>
  <c r="I231" i="7"/>
  <c r="H231" i="7"/>
  <c r="I229" i="7"/>
  <c r="H229" i="7"/>
  <c r="I227" i="7"/>
  <c r="H227" i="7"/>
  <c r="I220" i="7"/>
  <c r="I219" i="7" s="1"/>
  <c r="I218" i="7" s="1"/>
  <c r="H220" i="7"/>
  <c r="H219" i="7" s="1"/>
  <c r="H218" i="7" s="1"/>
  <c r="I215" i="7"/>
  <c r="I214" i="7" s="1"/>
  <c r="H215" i="7"/>
  <c r="H214" i="7" s="1"/>
  <c r="I208" i="7"/>
  <c r="H208" i="7"/>
  <c r="I198" i="7"/>
  <c r="H198" i="7"/>
  <c r="I191" i="7"/>
  <c r="H191" i="7"/>
  <c r="I187" i="7"/>
  <c r="H187" i="7"/>
  <c r="I156" i="7"/>
  <c r="I155" i="7" s="1"/>
  <c r="I154" i="7" s="1"/>
  <c r="I152" i="7" s="1"/>
  <c r="I151" i="7" s="1"/>
  <c r="H156" i="7"/>
  <c r="H155" i="7" s="1"/>
  <c r="H154" i="7" s="1"/>
  <c r="H152" i="7" s="1"/>
  <c r="H151" i="7" s="1"/>
  <c r="I132" i="7"/>
  <c r="I131" i="7" s="1"/>
  <c r="H132" i="7"/>
  <c r="H131" i="7" s="1"/>
  <c r="I128" i="7"/>
  <c r="H128" i="7"/>
  <c r="I126" i="7"/>
  <c r="H126" i="7"/>
  <c r="I124" i="7"/>
  <c r="H124" i="7"/>
  <c r="I49" i="7"/>
  <c r="H49" i="7"/>
  <c r="I47" i="7"/>
  <c r="H47" i="7"/>
  <c r="I41" i="7"/>
  <c r="I40" i="7" s="1"/>
  <c r="H41" i="7"/>
  <c r="H40" i="7" s="1"/>
  <c r="I29" i="7"/>
  <c r="H29" i="7"/>
  <c r="I20" i="7"/>
  <c r="H20" i="7"/>
  <c r="I15" i="7"/>
  <c r="H15" i="7"/>
  <c r="I11" i="7"/>
  <c r="H11" i="7"/>
  <c r="G256" i="7"/>
  <c r="F256" i="7"/>
  <c r="G254" i="7"/>
  <c r="F254" i="7"/>
  <c r="G250" i="7"/>
  <c r="F250" i="7"/>
  <c r="G246" i="7"/>
  <c r="F246" i="7"/>
  <c r="F117" i="7"/>
  <c r="F116" i="7" s="1"/>
  <c r="F113" i="7"/>
  <c r="F111" i="7"/>
  <c r="F109" i="7"/>
  <c r="G397" i="7"/>
  <c r="G396" i="7" s="1"/>
  <c r="G395" i="7" s="1"/>
  <c r="F397" i="7"/>
  <c r="F396" i="7" s="1"/>
  <c r="F395" i="7" s="1"/>
  <c r="E397" i="7"/>
  <c r="E396" i="7" s="1"/>
  <c r="E395" i="7" s="1"/>
  <c r="G381" i="7"/>
  <c r="G380" i="7" s="1"/>
  <c r="G379" i="7" s="1"/>
  <c r="G378" i="7" s="1"/>
  <c r="F381" i="7"/>
  <c r="F380" i="7" s="1"/>
  <c r="F379" i="7" s="1"/>
  <c r="F378" i="7" s="1"/>
  <c r="F376" i="7"/>
  <c r="F374" i="7"/>
  <c r="I46" i="7" l="1"/>
  <c r="I45" i="7" s="1"/>
  <c r="I43" i="7" s="1"/>
  <c r="H123" i="7"/>
  <c r="H122" i="7" s="1"/>
  <c r="H120" i="7" s="1"/>
  <c r="H186" i="7"/>
  <c r="H185" i="7" s="1"/>
  <c r="I226" i="7"/>
  <c r="F245" i="7"/>
  <c r="F244" i="7" s="1"/>
  <c r="F243" i="7" s="1"/>
  <c r="F240" i="7" s="1"/>
  <c r="I123" i="7"/>
  <c r="I122" i="7" s="1"/>
  <c r="I120" i="7" s="1"/>
  <c r="G373" i="7"/>
  <c r="G372" i="7" s="1"/>
  <c r="H373" i="7"/>
  <c r="H372" i="7" s="1"/>
  <c r="I186" i="7"/>
  <c r="I185" i="7" s="1"/>
  <c r="H234" i="7"/>
  <c r="H245" i="7"/>
  <c r="H244" i="7" s="1"/>
  <c r="H243" i="7" s="1"/>
  <c r="H240" i="7" s="1"/>
  <c r="H352" i="7"/>
  <c r="H351" i="7" s="1"/>
  <c r="H349" i="7" s="1"/>
  <c r="H292" i="7"/>
  <c r="H291" i="7" s="1"/>
  <c r="I352" i="7"/>
  <c r="I351" i="7" s="1"/>
  <c r="I349" i="7" s="1"/>
  <c r="I234" i="7"/>
  <c r="I245" i="7"/>
  <c r="I244" i="7" s="1"/>
  <c r="I243" i="7" s="1"/>
  <c r="I240" i="7" s="1"/>
  <c r="I292" i="7"/>
  <c r="I291" i="7" s="1"/>
  <c r="I373" i="7"/>
  <c r="I372" i="7" s="1"/>
  <c r="H10" i="7"/>
  <c r="H9" i="7" s="1"/>
  <c r="H46" i="7"/>
  <c r="H45" i="7" s="1"/>
  <c r="H43" i="7" s="1"/>
  <c r="I10" i="7"/>
  <c r="I9" i="7" s="1"/>
  <c r="H226" i="7"/>
  <c r="G352" i="7"/>
  <c r="G351" i="7" s="1"/>
  <c r="G349" i="7" s="1"/>
  <c r="G245" i="7"/>
  <c r="G244" i="7" s="1"/>
  <c r="G243" i="7" s="1"/>
  <c r="G240" i="7" s="1"/>
  <c r="H453" i="7"/>
  <c r="I453" i="7"/>
  <c r="F108" i="7"/>
  <c r="F107" i="7" s="1"/>
  <c r="F105" i="7" s="1"/>
  <c r="F373" i="7"/>
  <c r="F372" i="7" s="1"/>
  <c r="F231" i="7"/>
  <c r="F229" i="7"/>
  <c r="F227" i="7"/>
  <c r="G461" i="7"/>
  <c r="G460" i="7" s="1"/>
  <c r="G459" i="7" s="1"/>
  <c r="F461" i="7"/>
  <c r="F460" i="7" s="1"/>
  <c r="F459" i="7" s="1"/>
  <c r="G457" i="7"/>
  <c r="G456" i="7" s="1"/>
  <c r="G455" i="7" s="1"/>
  <c r="F457" i="7"/>
  <c r="F456" i="7" s="1"/>
  <c r="F455" i="7" s="1"/>
  <c r="G392" i="7"/>
  <c r="G391" i="7" s="1"/>
  <c r="G390" i="7" s="1"/>
  <c r="F392" i="7"/>
  <c r="F391" i="7" s="1"/>
  <c r="F390" i="7" s="1"/>
  <c r="G387" i="7"/>
  <c r="G386" i="7" s="1"/>
  <c r="G385" i="7" s="1"/>
  <c r="G383" i="7" s="1"/>
  <c r="F387" i="7"/>
  <c r="F386" i="7" s="1"/>
  <c r="F385" i="7" s="1"/>
  <c r="F383" i="7" s="1"/>
  <c r="F361" i="7"/>
  <c r="F360" i="7" s="1"/>
  <c r="F357" i="7"/>
  <c r="F355" i="7"/>
  <c r="F353" i="7"/>
  <c r="G313" i="7"/>
  <c r="F313" i="7"/>
  <c r="G303" i="7"/>
  <c r="F303" i="7"/>
  <c r="G296" i="7"/>
  <c r="F296" i="7"/>
  <c r="G293" i="7"/>
  <c r="F293" i="7"/>
  <c r="G284" i="7"/>
  <c r="G283" i="7" s="1"/>
  <c r="G282" i="7" s="1"/>
  <c r="F284" i="7"/>
  <c r="F283" i="7" s="1"/>
  <c r="F282" i="7" s="1"/>
  <c r="G220" i="7"/>
  <c r="G219" i="7" s="1"/>
  <c r="G218" i="7" s="1"/>
  <c r="F220" i="7"/>
  <c r="F219" i="7" s="1"/>
  <c r="F218" i="7" s="1"/>
  <c r="G215" i="7"/>
  <c r="G214" i="7" s="1"/>
  <c r="F215" i="7"/>
  <c r="F214" i="7" s="1"/>
  <c r="G208" i="7"/>
  <c r="F208" i="7"/>
  <c r="G198" i="7"/>
  <c r="F198" i="7"/>
  <c r="G191" i="7"/>
  <c r="F191" i="7"/>
  <c r="G187" i="7"/>
  <c r="F187" i="7"/>
  <c r="G156" i="7"/>
  <c r="G155" i="7" s="1"/>
  <c r="G154" i="7" s="1"/>
  <c r="G152" i="7" s="1"/>
  <c r="G151" i="7" s="1"/>
  <c r="F156" i="7"/>
  <c r="F155" i="7" s="1"/>
  <c r="F154" i="7" s="1"/>
  <c r="F152" i="7" s="1"/>
  <c r="F151" i="7" s="1"/>
  <c r="F132" i="7"/>
  <c r="F131" i="7" s="1"/>
  <c r="F128" i="7"/>
  <c r="F126" i="7"/>
  <c r="F124" i="7"/>
  <c r="G80" i="7"/>
  <c r="G79" i="7" s="1"/>
  <c r="G78" i="7" s="1"/>
  <c r="G76" i="7" s="1"/>
  <c r="F80" i="7"/>
  <c r="F79" i="7" s="1"/>
  <c r="F78" i="7" s="1"/>
  <c r="F76" i="7" s="1"/>
  <c r="G74" i="7"/>
  <c r="G72" i="7"/>
  <c r="G68" i="7"/>
  <c r="G64" i="7"/>
  <c r="F74" i="7"/>
  <c r="F72" i="7"/>
  <c r="F68" i="7"/>
  <c r="F64" i="7"/>
  <c r="G49" i="7"/>
  <c r="G47" i="7"/>
  <c r="F49" i="7"/>
  <c r="F47" i="7"/>
  <c r="G41" i="7"/>
  <c r="G40" i="7" s="1"/>
  <c r="G29" i="7"/>
  <c r="G20" i="7"/>
  <c r="G15" i="7"/>
  <c r="G11" i="7"/>
  <c r="F41" i="7"/>
  <c r="F40" i="7" s="1"/>
  <c r="F29" i="7"/>
  <c r="F20" i="7"/>
  <c r="F15" i="7"/>
  <c r="F11" i="7"/>
  <c r="F237" i="7"/>
  <c r="F235" i="7"/>
  <c r="G237" i="7"/>
  <c r="G235" i="7"/>
  <c r="G231" i="7"/>
  <c r="G229" i="7"/>
  <c r="G227" i="7"/>
  <c r="E392" i="7"/>
  <c r="E391" i="7" s="1"/>
  <c r="E390" i="7" s="1"/>
  <c r="E282" i="7"/>
  <c r="E303" i="7"/>
  <c r="I7" i="7" l="1"/>
  <c r="I6" i="7" s="1"/>
  <c r="I280" i="7"/>
  <c r="H280" i="7"/>
  <c r="H7" i="7"/>
  <c r="H6" i="7" s="1"/>
  <c r="I225" i="7"/>
  <c r="H225" i="7"/>
  <c r="G234" i="7"/>
  <c r="F226" i="7"/>
  <c r="G292" i="7"/>
  <c r="G291" i="7" s="1"/>
  <c r="F46" i="7"/>
  <c r="F45" i="7" s="1"/>
  <c r="F43" i="7" s="1"/>
  <c r="G83" i="7"/>
  <c r="F83" i="7"/>
  <c r="F234" i="7"/>
  <c r="G63" i="7"/>
  <c r="G62" i="7" s="1"/>
  <c r="G60" i="7" s="1"/>
  <c r="F63" i="7"/>
  <c r="F62" i="7" s="1"/>
  <c r="F60" i="7" s="1"/>
  <c r="G46" i="7"/>
  <c r="G45" i="7" s="1"/>
  <c r="G43" i="7" s="1"/>
  <c r="G10" i="7"/>
  <c r="G9" i="7" s="1"/>
  <c r="F10" i="7"/>
  <c r="F9" i="7" s="1"/>
  <c r="G453" i="7"/>
  <c r="F453" i="7"/>
  <c r="F352" i="7"/>
  <c r="F351" i="7" s="1"/>
  <c r="F349" i="7" s="1"/>
  <c r="F292" i="7"/>
  <c r="F291" i="7" s="1"/>
  <c r="G226" i="7"/>
  <c r="G225" i="7" s="1"/>
  <c r="G186" i="7"/>
  <c r="G185" i="7" s="1"/>
  <c r="F186" i="7"/>
  <c r="F185" i="7" s="1"/>
  <c r="F123" i="7"/>
  <c r="F122" i="7" s="1"/>
  <c r="F120" i="7" s="1"/>
  <c r="E220" i="7"/>
  <c r="E219" i="7" s="1"/>
  <c r="E218" i="7" s="1"/>
  <c r="E132" i="7"/>
  <c r="E131" i="7" s="1"/>
  <c r="E128" i="7"/>
  <c r="E126" i="7"/>
  <c r="E124" i="7"/>
  <c r="E165" i="7"/>
  <c r="E117" i="7"/>
  <c r="E116" i="7" s="1"/>
  <c r="E109" i="7"/>
  <c r="E113" i="7"/>
  <c r="E111" i="7"/>
  <c r="E87" i="7"/>
  <c r="F7" i="7" l="1"/>
  <c r="F6" i="7" s="1"/>
  <c r="F280" i="7"/>
  <c r="G280" i="7"/>
  <c r="G59" i="7"/>
  <c r="F225" i="7"/>
  <c r="G7" i="7"/>
  <c r="G6" i="7" s="1"/>
  <c r="F59" i="7"/>
  <c r="E108" i="7"/>
  <c r="E107" i="7" s="1"/>
  <c r="E105" i="7" s="1"/>
  <c r="E123" i="7"/>
  <c r="E122" i="7" s="1"/>
  <c r="E120" i="7" s="1"/>
  <c r="E187" i="7"/>
  <c r="E191" i="7"/>
  <c r="E198" i="7"/>
  <c r="E208" i="7"/>
  <c r="E215" i="7"/>
  <c r="E214" i="7" s="1"/>
  <c r="E227" i="7"/>
  <c r="E229" i="7"/>
  <c r="E231" i="7"/>
  <c r="E235" i="7"/>
  <c r="E246" i="7"/>
  <c r="E250" i="7"/>
  <c r="E254" i="7"/>
  <c r="E256" i="7"/>
  <c r="E262" i="7"/>
  <c r="E266" i="7"/>
  <c r="E268" i="7"/>
  <c r="E293" i="7"/>
  <c r="E296" i="7"/>
  <c r="E313" i="7"/>
  <c r="E318" i="7"/>
  <c r="E320" i="7"/>
  <c r="E323" i="7"/>
  <c r="E327" i="7"/>
  <c r="E332" i="7"/>
  <c r="E337" i="7"/>
  <c r="E341" i="7"/>
  <c r="E340" i="7" s="1"/>
  <c r="E339" i="7" s="1"/>
  <c r="E347" i="7"/>
  <c r="E346" i="7" s="1"/>
  <c r="E345" i="7" s="1"/>
  <c r="E344" i="7" s="1"/>
  <c r="E353" i="7"/>
  <c r="E355" i="7"/>
  <c r="E357" i="7"/>
  <c r="E363" i="7"/>
  <c r="E367" i="7"/>
  <c r="E374" i="7"/>
  <c r="E376" i="7"/>
  <c r="E381" i="7"/>
  <c r="E380" i="7" s="1"/>
  <c r="E379" i="7" s="1"/>
  <c r="E378" i="7" s="1"/>
  <c r="E387" i="7"/>
  <c r="E386" i="7" s="1"/>
  <c r="E385" i="7" s="1"/>
  <c r="E383" i="7" s="1"/>
  <c r="E410" i="7"/>
  <c r="E412" i="7"/>
  <c r="E414" i="7"/>
  <c r="E416" i="7"/>
  <c r="E422" i="7"/>
  <c r="E424" i="7"/>
  <c r="E429" i="7"/>
  <c r="E428" i="7" s="1"/>
  <c r="E427" i="7" s="1"/>
  <c r="E426" i="7" s="1"/>
  <c r="E439" i="7"/>
  <c r="E441" i="7"/>
  <c r="E446" i="7"/>
  <c r="E448" i="7"/>
  <c r="E451" i="7"/>
  <c r="E450" i="7" s="1"/>
  <c r="E457" i="7"/>
  <c r="E456" i="7" s="1"/>
  <c r="E455" i="7" s="1"/>
  <c r="E461" i="7"/>
  <c r="E460" i="7" s="1"/>
  <c r="E459" i="7" s="1"/>
  <c r="E466" i="7"/>
  <c r="E465" i="7" s="1"/>
  <c r="E464" i="7" s="1"/>
  <c r="E463" i="7" s="1"/>
  <c r="E94" i="7"/>
  <c r="E96" i="7"/>
  <c r="E98" i="7"/>
  <c r="E102" i="7"/>
  <c r="E101" i="7" s="1"/>
  <c r="E86" i="7"/>
  <c r="E85" i="7" s="1"/>
  <c r="E177" i="7"/>
  <c r="E176" i="7" s="1"/>
  <c r="E175" i="7" s="1"/>
  <c r="E174" i="7" s="1"/>
  <c r="E172" i="7"/>
  <c r="E171" i="7" s="1"/>
  <c r="E170" i="7" s="1"/>
  <c r="E169" i="7" s="1"/>
  <c r="E164" i="7"/>
  <c r="E160" i="7" s="1"/>
  <c r="E159" i="7" s="1"/>
  <c r="E158" i="7" s="1"/>
  <c r="E156" i="7"/>
  <c r="E155" i="7" s="1"/>
  <c r="E154" i="7" s="1"/>
  <c r="E152" i="7" s="1"/>
  <c r="E151" i="7" s="1"/>
  <c r="E59" i="7" s="1"/>
  <c r="E80" i="7"/>
  <c r="E79" i="7" s="1"/>
  <c r="E78" i="7" s="1"/>
  <c r="E76" i="7" s="1"/>
  <c r="E72" i="7"/>
  <c r="E68" i="7"/>
  <c r="E64" i="7"/>
  <c r="E74" i="7"/>
  <c r="E47" i="7"/>
  <c r="E49" i="7"/>
  <c r="E41" i="7"/>
  <c r="E40" i="7" s="1"/>
  <c r="E29" i="7"/>
  <c r="E20" i="7"/>
  <c r="E15" i="7"/>
  <c r="E11" i="7"/>
  <c r="E352" i="7" l="1"/>
  <c r="E317" i="7"/>
  <c r="E373" i="7"/>
  <c r="E372" i="7" s="1"/>
  <c r="E370" i="7" s="1"/>
  <c r="E322" i="7"/>
  <c r="E245" i="7"/>
  <c r="E244" i="7" s="1"/>
  <c r="E243" i="7" s="1"/>
  <c r="E240" i="7" s="1"/>
  <c r="E186" i="7"/>
  <c r="E185" i="7" s="1"/>
  <c r="E182" i="7" s="1"/>
  <c r="E438" i="7"/>
  <c r="E437" i="7" s="1"/>
  <c r="E436" i="7" s="1"/>
  <c r="E433" i="7" s="1"/>
  <c r="E432" i="7" s="1"/>
  <c r="E93" i="7"/>
  <c r="E92" i="7" s="1"/>
  <c r="E90" i="7" s="1"/>
  <c r="E409" i="7"/>
  <c r="E408" i="7" s="1"/>
  <c r="E407" i="7" s="1"/>
  <c r="E405" i="7" s="1"/>
  <c r="E404" i="7" s="1"/>
  <c r="E403" i="7" s="1"/>
  <c r="E400" i="7" s="1"/>
  <c r="E399" i="7" s="1"/>
  <c r="E261" i="7"/>
  <c r="E260" i="7" s="1"/>
  <c r="E259" i="7" s="1"/>
  <c r="E292" i="7"/>
  <c r="E291" i="7" s="1"/>
  <c r="E280" i="7" s="1"/>
  <c r="E226" i="7"/>
  <c r="E360" i="7"/>
  <c r="E234" i="7"/>
  <c r="E421" i="7"/>
  <c r="E420" i="7" s="1"/>
  <c r="E418" i="7" s="1"/>
  <c r="E46" i="7"/>
  <c r="E45" i="7" s="1"/>
  <c r="E43" i="7" s="1"/>
  <c r="E10" i="7"/>
  <c r="E9" i="7" s="1"/>
  <c r="E453" i="7"/>
  <c r="E445" i="7"/>
  <c r="E444" i="7" s="1"/>
  <c r="E443" i="7" s="1"/>
  <c r="E63" i="7"/>
  <c r="E62" i="7" s="1"/>
  <c r="E60" i="7" s="1"/>
  <c r="E83" i="7"/>
  <c r="E271" i="7" l="1"/>
  <c r="E270" i="7" s="1"/>
  <c r="E316" i="7"/>
  <c r="E315" i="7" s="1"/>
  <c r="E6" i="7"/>
  <c r="E351" i="7"/>
  <c r="E349" i="7" s="1"/>
</calcChain>
</file>

<file path=xl/sharedStrings.xml><?xml version="1.0" encoding="utf-8"?>
<sst xmlns="http://schemas.openxmlformats.org/spreadsheetml/2006/main" count="654" uniqueCount="236">
  <si>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</si>
  <si>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</si>
  <si>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</si>
  <si>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</si>
  <si>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</si>
  <si>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</si>
  <si>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</si>
  <si>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</si>
  <si>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</si>
  <si>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</si>
  <si>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</si>
  <si>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</si>
  <si>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</si>
  <si>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</si>
  <si>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</si>
  <si>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</si>
  <si>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</si>
  <si>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</si>
  <si>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</si>
  <si>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</si>
  <si>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</si>
  <si>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</si>
  <si>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</si>
  <si>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</si>
  <si>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</si>
  <si>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</si>
  <si>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</si>
  <si>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</si>
  <si>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</si>
  <si>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</si>
  <si>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</si>
  <si>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</si>
  <si>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</si>
  <si>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</si>
  <si>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</si>
  <si>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</si>
  <si>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</si>
  <si>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</si>
  <si>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</si>
  <si>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</si>
  <si>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</si>
  <si>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</si>
  <si>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</si>
  <si>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</si>
  <si>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</si>
  <si>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</si>
  <si>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</si>
  <si>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</si>
  <si>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</si>
  <si>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</si>
  <si>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</si>
  <si>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</si>
  <si>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</si>
  <si>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</si>
  <si>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</si>
  <si>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</si>
  <si>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</si>
  <si>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</si>
  <si>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</si>
  <si>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</si>
  <si>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</si>
  <si>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</si>
  <si>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</si>
  <si>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</si>
  <si>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</si>
  <si>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</si>
  <si>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Predškolsko i osnovno obrazovanje</t>
  </si>
  <si>
    <t>0912 Osnovno obrazovanje</t>
  </si>
  <si>
    <t>096 Dodatne usluge u obrazovanju</t>
  </si>
  <si>
    <t>Ostale pomoći i darovnice</t>
  </si>
  <si>
    <t>PROGRAM 1001</t>
  </si>
  <si>
    <t>Aktivnost A100001</t>
  </si>
  <si>
    <t>Izvor financiranja 4.1.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</si>
  <si>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</si>
  <si>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</si>
  <si>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</si>
  <si>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</si>
  <si>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</si>
  <si>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i ostali materijal</t>
  </si>
  <si>
    <t>Energija</t>
  </si>
  <si>
    <t>Sitni inventar i auto gume</t>
  </si>
  <si>
    <t>službena, radna i zaštitna odjeća i obuća</t>
  </si>
  <si>
    <t>Rashodi za usluge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</si>
  <si>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</si>
  <si>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</si>
  <si>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</si>
  <si>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</si>
  <si>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</si>
  <si>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</si>
  <si>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</si>
  <si>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</si>
  <si>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</si>
  <si>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</si>
  <si>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</si>
  <si>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</si>
  <si>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naknade-provjera diploma</t>
  </si>
  <si>
    <t>Financijski  rashodi</t>
  </si>
  <si>
    <t>Ostali financijski rashodi</t>
  </si>
  <si>
    <t>Bankarske usluge i usluge platnog prometa</t>
  </si>
  <si>
    <t>Aktivnost A100002</t>
  </si>
  <si>
    <t>MINIMALNI STANDARD U OSNOVNOM ŠKOLSTVU - MATERIJALNI RASHODI</t>
  </si>
  <si>
    <t>TEKUĆE I INVESTICIJSKO ODRŽAVANJE- 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</si>
  <si>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</si>
  <si>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</si>
  <si>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</si>
  <si>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</si>
  <si>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Program 1001</t>
  </si>
  <si>
    <t>POJAČANI STANDARD U ŠKOLSTVU</t>
  </si>
  <si>
    <t>Tekući projekt T100002</t>
  </si>
  <si>
    <t>ŽUPANIJSKA STRUČNA VIJEĆA</t>
  </si>
  <si>
    <t>Uredski materijal i ostali materijalni rashodi</t>
  </si>
  <si>
    <t>Materijal i sirovine</t>
  </si>
  <si>
    <t>Sitan inventar i auto gume</t>
  </si>
  <si>
    <t>Tekući projekti T100003</t>
  </si>
  <si>
    <t>NATJECANJA</t>
  </si>
  <si>
    <t>Naknade za rad predstavničkih i izvršnih tijela, povjerenstva i slično</t>
  </si>
  <si>
    <t>Tekući projekt T100031</t>
  </si>
  <si>
    <t>Plaće za redovan rad</t>
  </si>
  <si>
    <t>Ostali rashodi za zaposlene</t>
  </si>
  <si>
    <t>Doprinosi na plaće</t>
  </si>
  <si>
    <t>Tekući projekt T100041</t>
  </si>
  <si>
    <t>POTICAJ KORIŠTENJA SREDSTAVA IZ FONDOVA EU</t>
  </si>
  <si>
    <t>NOVA ŠKOLSKA SHEMA VOĆA I POVRĆA TE MLIJEKA I MLIJEČNIH PROIZVODA</t>
  </si>
  <si>
    <t>Naknade građanima i kućanstvima na temelju osiguranja i druge naknade</t>
  </si>
  <si>
    <t>Ostale naknade građanima i kućanstvima iz proračuna</t>
  </si>
  <si>
    <t>Naknade građanima i kućanstvima iz EU sredstava - Školska shema I Medni dan</t>
  </si>
  <si>
    <t>Tekući projekt T100011</t>
  </si>
  <si>
    <t>Tekući projekt T100001</t>
  </si>
  <si>
    <t xml:space="preserve">KAPITALNO ULAGANJE </t>
  </si>
  <si>
    <t>OPREMA ŠKOLA</t>
  </si>
  <si>
    <t>Rashodi za dodatna ulaganja na nefinancijskoj imovini</t>
  </si>
  <si>
    <t>Dodatna ulaganja na građevinskim objektima</t>
  </si>
  <si>
    <t>Program 1003</t>
  </si>
  <si>
    <t>TEKUĆE I INVESTICIJSKO ODRŽAVANJE U ŠKOLSTVO</t>
  </si>
  <si>
    <t>PROGRAM OSNOVNIH ŠKOLA IZVAN ŽUPANIJSKOG PRORAČUNA</t>
  </si>
  <si>
    <t>Službena, radna i zaštitna odjeća i obuća</t>
  </si>
  <si>
    <t>Članarine</t>
  </si>
  <si>
    <t>Pristojbe i naknade-nezap.invalida</t>
  </si>
  <si>
    <t>Troškovi sudskih postupaka</t>
  </si>
  <si>
    <t>Financijski rashodi</t>
  </si>
  <si>
    <t>Bankarske usluge i usluge platnog prom.</t>
  </si>
  <si>
    <t>Zatezne kamate</t>
  </si>
  <si>
    <t>ADMINISTRATIVNO, TEHNIČKO I STRUČNO OSOBLJE</t>
  </si>
  <si>
    <t>Plaće (bruto)</t>
  </si>
  <si>
    <t>Doprinos za obvezno zdravstveno osiguranje</t>
  </si>
  <si>
    <t>Doprinos za obvezno zdravstveno osiguranje u slučaju nezaposlenosti - tužbe</t>
  </si>
  <si>
    <t>Pristojbe i naknade</t>
  </si>
  <si>
    <t>ŠKOLSKA KUHINJA</t>
  </si>
  <si>
    <t>Materijal za tekuće i investicijsko održavanje</t>
  </si>
  <si>
    <t>Tekući projekt T100004</t>
  </si>
  <si>
    <t>ŠKOLSKI ŠPORTSKI KLUB</t>
  </si>
  <si>
    <t>Plaće</t>
  </si>
  <si>
    <t>Plaće za redovni rad</t>
  </si>
  <si>
    <t>Doprinosi za obvezno zdrav.osiguranje</t>
  </si>
  <si>
    <t>Uredski materijal i ostali mater.rashodi</t>
  </si>
  <si>
    <t>Sitan inventar</t>
  </si>
  <si>
    <t>Službena odjeća i obuća</t>
  </si>
  <si>
    <t>Usluge tekućeg i investic.održavanja</t>
  </si>
  <si>
    <t>Postrojenja i oprema</t>
  </si>
  <si>
    <t>Uredska oprema i namještaj</t>
  </si>
  <si>
    <t>Sportska i glazbena oprema</t>
  </si>
  <si>
    <t>Tekući projekt T100005</t>
  </si>
  <si>
    <t>OBLJETNICA ŠKOLE</t>
  </si>
  <si>
    <t>Tekući projekt T10006</t>
  </si>
  <si>
    <t>PRODUŽENI BORAVAK</t>
  </si>
  <si>
    <t>Uredski materijal i ost. Materijal</t>
  </si>
  <si>
    <t>Tekući projekt T100008</t>
  </si>
  <si>
    <t>UČENIČKE ZADRUGE</t>
  </si>
  <si>
    <t>Tekući projekt T100009</t>
  </si>
  <si>
    <t>OSTALE IZVANUČIONIČKE AKTIVNOSTI</t>
  </si>
  <si>
    <t>Tekući projekt T100010</t>
  </si>
  <si>
    <t>Tekući projekt T100012</t>
  </si>
  <si>
    <t>Rashodi za nefinancijsku imovinu</t>
  </si>
  <si>
    <t>Rashodi za nabavu proizvodne dugotrajne imovine</t>
  </si>
  <si>
    <t>Postrojenje i oprema</t>
  </si>
  <si>
    <t>Knjige, umjetnička djela i ostale izložbene vrijednosti</t>
  </si>
  <si>
    <t>Knjige</t>
  </si>
  <si>
    <t>Tekući projekt T100013</t>
  </si>
  <si>
    <t>DODATNA ULAGANJA</t>
  </si>
  <si>
    <t>TEKUĆE I INVESTICIJSKO ODRŽAVANJE</t>
  </si>
  <si>
    <t>Materijal za tekuće i inv.održavanje</t>
  </si>
  <si>
    <t>Usluge tekućeg i investicijs.održavanja</t>
  </si>
  <si>
    <t>Tekući projekt T100019</t>
  </si>
  <si>
    <t>PRIJEVOZ UČENIKA S TEŠKOĆAMA</t>
  </si>
  <si>
    <t>Naknade građanima i kućanstvima u novcu</t>
  </si>
  <si>
    <t>Tekući projekt T100020</t>
  </si>
  <si>
    <t>NABAVA UDŽBENIKA</t>
  </si>
  <si>
    <t>Naknada građanima i kućanstvima na temelju osiguranja i druge naknade</t>
  </si>
  <si>
    <t>Ostale naknade građanima i kućanstvima u naravi</t>
  </si>
  <si>
    <t>Knjige-UDŽBENICI NISU RADNI</t>
  </si>
  <si>
    <t>Tekući projekt T100023</t>
  </si>
  <si>
    <t>PROVEDBA KURIKULARNE REFORME</t>
  </si>
  <si>
    <t>Naknada za prijevoz, rad nat. i odvojeni život</t>
  </si>
  <si>
    <t>Rashodi za nabavu proizved. dugotrajne imovine</t>
  </si>
  <si>
    <t>Doprinos za obvezno zdravst. osiguranje u slučaju nezap.i - tužbe</t>
  </si>
  <si>
    <t>e- tehničar</t>
  </si>
  <si>
    <t>Naknada za prijevoz, rad na terenu i odv. život</t>
  </si>
  <si>
    <t>prijevoz na posao</t>
  </si>
  <si>
    <t>Intelektulane usluge</t>
  </si>
  <si>
    <t>Prsten potpore IV</t>
  </si>
  <si>
    <t>Tekući projekt T100054</t>
  </si>
  <si>
    <t>Prsten potpore V</t>
  </si>
  <si>
    <t>Izvor financiranja 3.</t>
  </si>
  <si>
    <t>VLASTITI PRIHODI</t>
  </si>
  <si>
    <t>VLASTITI PRIHODI - OŠ</t>
  </si>
  <si>
    <t>Izvor financiranja 3.3.</t>
  </si>
  <si>
    <t>Uređaji, strojevi i oprema za ost namjene</t>
  </si>
  <si>
    <t>Izvor financiranja 5.K.</t>
  </si>
  <si>
    <t>POMOĆI - OŠ</t>
  </si>
  <si>
    <t>Izvor financiranja 4.L.</t>
  </si>
  <si>
    <t>PRIHODI ZA POSEBNE NAMJENE - OŠ</t>
  </si>
  <si>
    <t>Izvor financiranja 6.3.</t>
  </si>
  <si>
    <t>DONACIJE - OŠ</t>
  </si>
  <si>
    <t>OSPOSOBLJAVANJE BEZ ZASNIVANJA RADNOG ODNOSA</t>
  </si>
  <si>
    <t>Tekući projekt T100055</t>
  </si>
  <si>
    <t>Donacije</t>
  </si>
  <si>
    <t>Ostale usluge za komunikaciju i prijevoz</t>
  </si>
  <si>
    <t>Decentralizirana sredstva - OŠ</t>
  </si>
  <si>
    <t>Izvor financiranja 1.1.</t>
  </si>
  <si>
    <t>FINANCIJSKI PLAN PRORAČUNSKOG KORISNIKA JEDINICE LOKALNE I PODRUČNE (REGIONALNE) SAMOUPRAVE 
ZA 2024. I PROJEKCIJA ZA 2025. I 2026. GODINU</t>
  </si>
  <si>
    <t>Izvršenje 2022.</t>
  </si>
  <si>
    <t>Plan 2023.</t>
  </si>
  <si>
    <t>Plan za 2024.</t>
  </si>
  <si>
    <t>Projekcija 
za 2026.</t>
  </si>
  <si>
    <t>Izvršenje 2022.**</t>
  </si>
  <si>
    <t>Plan 2023.**</t>
  </si>
  <si>
    <t>Tekući projekt T100047</t>
  </si>
  <si>
    <t>Prsten potpore VI</t>
  </si>
  <si>
    <t>Prsten potpore VII</t>
  </si>
  <si>
    <t>Program 1002</t>
  </si>
  <si>
    <t>Uređaji, strojevi i oprema za ostale namjene</t>
  </si>
  <si>
    <t>Tekući projekt T100015</t>
  </si>
  <si>
    <t>NABAVA PRIBORA ZA ŠK. KUHINJU</t>
  </si>
  <si>
    <t>Rashodi za materijal</t>
  </si>
  <si>
    <t>Materijal i dijelovi tekućeg i investicijskog održavanja</t>
  </si>
  <si>
    <t>Enargija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</si>
</sst>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33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" fillId="0" borderId="3" xfId="0" applyFont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top"/>
    </xf>
    <xf numFmtId="0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3" fillId="2" borderId="2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 indent="1"/>
    </xf>
    <xf numFmtId="0" fontId="23" fillId="0" borderId="3" xfId="1" applyFont="1" applyFill="1" applyBorder="1" applyAlignment="1">
      <alignment horizontal="left" vertical="center" wrapText="1" readingOrder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vertical="center"/>
    </xf>
    <xf numFmtId="0" fontId="26" fillId="0" borderId="3" xfId="1" applyFont="1" applyBorder="1" applyAlignment="1">
      <alignment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3" xfId="0" applyNumberFormat="1" applyFont="1" applyFill="1" applyBorder="1" applyAlignment="1" applyProtection="1">
      <alignment wrapText="1"/>
    </xf>
    <xf numFmtId="0" fontId="0" fillId="8" borderId="0" xfId="0" applyFill="1"/>
    <xf numFmtId="0" fontId="3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center" wrapText="1"/>
    </xf>
    <xf numFmtId="0" fontId="3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3" xfId="0" applyNumberFormat="1" applyFont="1" applyFill="1" applyBorder="1" applyAlignment="1" applyProtection="1">
      <alignment wrapText="1"/>
    </xf>
    <xf numFmtId="0" fontId="6" fillId="8" borderId="2" xfId="0" applyNumberFormat="1" applyFont="1" applyFill="1" applyBorder="1" applyAlignment="1" applyProtection="1">
      <alignment horizont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0" fillId="9" borderId="0" xfId="0" applyFill="1"/>
    <xf numFmtId="0" fontId="6" fillId="9" borderId="3" xfId="0" applyNumberFormat="1" applyFont="1" applyFill="1" applyBorder="1" applyAlignment="1" applyProtection="1">
      <alignment wrapText="1"/>
    </xf>
    <xf numFmtId="0" fontId="6" fillId="9" borderId="4" xfId="0" applyNumberFormat="1" applyFont="1" applyFill="1" applyBorder="1" applyAlignment="1" applyProtection="1">
      <alignment wrapText="1"/>
    </xf>
    <xf numFmtId="0" fontId="6" fillId="9" borderId="1" xfId="0" applyNumberFormat="1" applyFont="1" applyFill="1" applyBorder="1" applyAlignment="1" applyProtection="1">
      <alignment vertical="center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0" fillId="10" borderId="0" xfId="0" applyFill="1"/>
    <xf numFmtId="0" fontId="6" fillId="10" borderId="1" xfId="0" applyNumberFormat="1" applyFont="1" applyFill="1" applyBorder="1" applyAlignment="1" applyProtection="1">
      <alignment vertical="center"/>
    </xf>
    <xf numFmtId="0" fontId="6" fillId="10" borderId="2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horizontal="left" vertical="center" indent="1"/>
    </xf>
    <xf numFmtId="0" fontId="6" fillId="11" borderId="1" xfId="0" applyNumberFormat="1" applyFont="1" applyFill="1" applyBorder="1" applyAlignment="1" applyProtection="1">
      <alignment vertical="center"/>
    </xf>
    <xf numFmtId="0" fontId="6" fillId="11" borderId="2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wrapText="1"/>
    </xf>
    <xf numFmtId="0" fontId="0" fillId="11" borderId="0" xfId="0" applyFill="1"/>
    <xf numFmtId="0" fontId="3" fillId="10" borderId="1" xfId="0" applyNumberFormat="1" applyFont="1" applyFill="1" applyBorder="1" applyAlignment="1" applyProtection="1">
      <alignment horizontal="left" vertical="center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wrapText="1"/>
    </xf>
    <xf numFmtId="0" fontId="3" fillId="11" borderId="2" xfId="0" applyNumberFormat="1" applyFont="1" applyFill="1" applyBorder="1" applyAlignment="1" applyProtection="1">
      <alignment horizontal="left" vertical="center" wrapText="1" indent="1"/>
    </xf>
    <xf numFmtId="0" fontId="3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3" xfId="0" applyNumberFormat="1" applyFont="1" applyFill="1" applyBorder="1" applyAlignment="1" applyProtection="1">
      <alignment wrapText="1"/>
    </xf>
    <xf numFmtId="0" fontId="6" fillId="11" borderId="1" xfId="0" applyNumberFormat="1" applyFont="1" applyFill="1" applyBorder="1" applyAlignment="1" applyProtection="1">
      <alignment horizontal="left" vertical="center" indent="1"/>
    </xf>
    <xf numFmtId="0" fontId="3" fillId="11" borderId="4" xfId="0" applyNumberFormat="1" applyFont="1" applyFill="1" applyBorder="1" applyAlignment="1" applyProtection="1">
      <alignment wrapText="1"/>
    </xf>
    <xf numFmtId="0" fontId="6" fillId="10" borderId="2" xfId="0" applyNumberFormat="1" applyFont="1" applyFill="1" applyBorder="1" applyAlignment="1" applyProtection="1">
      <alignment horizontal="left" vertical="center" indent="1"/>
    </xf>
    <xf numFmtId="0" fontId="3" fillId="12" borderId="2" xfId="0" applyNumberFormat="1" applyFont="1" applyFill="1" applyBorder="1" applyAlignment="1" applyProtection="1">
      <alignment horizontal="left" vertical="center" indent="1"/>
    </xf>
    <xf numFmtId="0" fontId="6" fillId="12" borderId="4" xfId="0" applyNumberFormat="1" applyFont="1" applyFill="1" applyBorder="1" applyAlignment="1" applyProtection="1">
      <alignment wrapText="1"/>
    </xf>
    <xf numFmtId="0" fontId="0" fillId="12" borderId="0" xfId="0" applyFill="1"/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3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1" fillId="5" borderId="3" xfId="0" applyNumberFormat="1" applyFont="1" applyFill="1" applyBorder="1" applyAlignment="1" applyProtection="1">
      <alignment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wrapText="1"/>
    </xf>
    <xf numFmtId="0" fontId="22" fillId="5" borderId="2" xfId="1" applyFont="1" applyFill="1" applyBorder="1" applyAlignment="1">
      <alignment horizontal="center" vertical="center" wrapText="1"/>
    </xf>
    <xf numFmtId="0" fontId="22" fillId="5" borderId="3" xfId="1" applyFont="1" applyFill="1" applyBorder="1" applyAlignment="1">
      <alignment horizontal="left" vertical="center" wrapText="1" readingOrder="1"/>
    </xf>
    <xf numFmtId="0" fontId="24" fillId="5" borderId="2" xfId="1" applyFont="1" applyFill="1" applyBorder="1" applyAlignment="1">
      <alignment horizontal="center" vertical="center" wrapText="1"/>
    </xf>
    <xf numFmtId="0" fontId="24" fillId="5" borderId="4" xfId="1" applyFont="1" applyFill="1" applyBorder="1" applyAlignment="1">
      <alignment horizontal="left" vertical="center" wrapText="1" readingOrder="1"/>
    </xf>
    <xf numFmtId="0" fontId="25" fillId="13" borderId="3" xfId="1" applyFont="1" applyFill="1" applyBorder="1" applyAlignment="1">
      <alignment vertical="center" wrapText="1" readingOrder="1"/>
    </xf>
    <xf numFmtId="0" fontId="21" fillId="5" borderId="2" xfId="0" applyNumberFormat="1" applyFont="1" applyFill="1" applyBorder="1" applyAlignment="1" applyProtection="1">
      <alignment horizontal="center" wrapText="1"/>
    </xf>
    <xf numFmtId="0" fontId="24" fillId="5" borderId="3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/>
    </xf>
    <xf numFmtId="0" fontId="0" fillId="14" borderId="0" xfId="0" applyFill="1"/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21" fillId="8" borderId="3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wrapText="1"/>
    </xf>
    <xf numFmtId="0" fontId="22" fillId="8" borderId="2" xfId="1" applyFont="1" applyFill="1" applyBorder="1" applyAlignment="1">
      <alignment horizontal="center" vertical="center" wrapText="1"/>
    </xf>
    <xf numFmtId="0" fontId="22" fillId="8" borderId="3" xfId="1" applyFont="1" applyFill="1" applyBorder="1" applyAlignment="1">
      <alignment horizontal="left" vertical="center" wrapText="1" readingOrder="1"/>
    </xf>
    <xf numFmtId="0" fontId="24" fillId="8" borderId="2" xfId="1" applyFont="1" applyFill="1" applyBorder="1" applyAlignment="1">
      <alignment horizontal="center" vertical="center" wrapText="1"/>
    </xf>
    <xf numFmtId="0" fontId="24" fillId="8" borderId="4" xfId="1" applyFont="1" applyFill="1" applyBorder="1" applyAlignment="1">
      <alignment horizontal="left" vertical="center" wrapText="1" readingOrder="1"/>
    </xf>
    <xf numFmtId="0" fontId="3" fillId="14" borderId="1" xfId="0" applyNumberFormat="1" applyFont="1" applyFill="1" applyBorder="1" applyAlignment="1" applyProtection="1">
      <alignment horizontal="left" vertical="center" wrapText="1" indent="1"/>
    </xf>
    <xf numFmtId="0" fontId="6" fillId="14" borderId="2" xfId="0" applyNumberFormat="1" applyFont="1" applyFill="1" applyBorder="1" applyAlignment="1" applyProtection="1">
      <alignment horizontal="left" vertical="center" wrapText="1" indent="1"/>
    </xf>
    <xf numFmtId="0" fontId="3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4" xfId="0" applyNumberFormat="1" applyFont="1" applyFill="1" applyBorder="1" applyAlignment="1" applyProtection="1">
      <alignment wrapText="1"/>
    </xf>
    <xf numFmtId="0" fontId="25" fillId="8" borderId="3" xfId="1" applyFont="1" applyFill="1" applyBorder="1" applyAlignment="1">
      <alignment vertical="center" wrapText="1" readingOrder="1"/>
    </xf>
    <xf numFmtId="0" fontId="21" fillId="8" borderId="2" xfId="0" applyNumberFormat="1" applyFont="1" applyFill="1" applyBorder="1" applyAlignment="1" applyProtection="1">
      <alignment horizontal="center" wrapText="1"/>
    </xf>
    <xf numFmtId="0" fontId="3" fillId="8" borderId="3" xfId="0" applyNumberFormat="1" applyFont="1" applyFill="1" applyBorder="1" applyAlignment="1" applyProtection="1">
      <alignment wrapText="1"/>
    </xf>
    <xf numFmtId="0" fontId="24" fillId="8" borderId="3" xfId="1" applyFont="1" applyFill="1" applyBorder="1" applyAlignment="1">
      <alignment horizontal="left" vertical="center" wrapText="1" readingOrder="1"/>
    </xf>
    <xf numFmtId="0" fontId="24" fillId="11" borderId="2" xfId="1" applyFont="1" applyFill="1" applyBorder="1" applyAlignment="1">
      <alignment horizontal="center" vertical="center" wrapText="1"/>
    </xf>
    <xf numFmtId="0" fontId="24" fillId="11" borderId="4" xfId="1" applyFont="1" applyFill="1" applyBorder="1" applyAlignment="1">
      <alignment horizontal="left" vertical="center" wrapText="1" readingOrder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4" xfId="1" applyFont="1" applyFill="1" applyBorder="1" applyAlignment="1">
      <alignment horizontal="left" vertical="center" wrapText="1" readingOrder="1"/>
    </xf>
    <xf numFmtId="0" fontId="6" fillId="11" borderId="1" xfId="0" applyNumberFormat="1" applyFont="1" applyFill="1" applyBorder="1" applyAlignment="1" applyProtection="1"/>
    <xf numFmtId="0" fontId="6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3" xfId="0" applyNumberFormat="1" applyFont="1" applyFill="1" applyBorder="1" applyAlignment="1" applyProtection="1">
      <alignment wrapText="1"/>
    </xf>
    <xf numFmtId="0" fontId="6" fillId="14" borderId="2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left" vertical="center" wrapText="1" indent="1"/>
    </xf>
    <xf numFmtId="0" fontId="21" fillId="14" borderId="2" xfId="0" applyNumberFormat="1" applyFont="1" applyFill="1" applyBorder="1" applyAlignment="1" applyProtection="1">
      <alignment horizontal="center" wrapText="1"/>
    </xf>
    <xf numFmtId="0" fontId="21" fillId="14" borderId="3" xfId="0" applyNumberFormat="1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left" vertical="center" wrapText="1" indent="1"/>
    </xf>
    <xf numFmtId="0" fontId="22" fillId="14" borderId="2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left" vertical="center" wrapText="1" readingOrder="1"/>
    </xf>
    <xf numFmtId="0" fontId="24" fillId="14" borderId="4" xfId="1" applyFont="1" applyFill="1" applyBorder="1" applyAlignment="1">
      <alignment horizontal="left" vertical="center" wrapText="1" readingOrder="1"/>
    </xf>
    <xf numFmtId="0" fontId="25" fillId="14" borderId="3" xfId="1" applyFont="1" applyFill="1" applyBorder="1" applyAlignment="1">
      <alignment vertical="center" wrapText="1" readingOrder="1"/>
    </xf>
    <xf numFmtId="0" fontId="3" fillId="14" borderId="3" xfId="0" applyNumberFormat="1" applyFont="1" applyFill="1" applyBorder="1" applyAlignment="1" applyProtection="1">
      <alignment wrapText="1"/>
    </xf>
    <xf numFmtId="0" fontId="9" fillId="14" borderId="1" xfId="0" applyNumberFormat="1" applyFont="1" applyFill="1" applyBorder="1" applyAlignment="1" applyProtection="1">
      <alignment horizontal="left" vertical="center" wrapText="1" indent="1"/>
    </xf>
    <xf numFmtId="0" fontId="9" fillId="14" borderId="2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/>
    </xf>
    <xf numFmtId="0" fontId="27" fillId="14" borderId="0" xfId="0" applyFont="1" applyFill="1"/>
    <xf numFmtId="0" fontId="11" fillId="6" borderId="4" xfId="0" applyNumberFormat="1" applyFont="1" applyFill="1" applyBorder="1" applyAlignment="1" applyProtection="1">
      <alignment horizontal="left" vertical="center" wrapText="1"/>
    </xf>
    <xf numFmtId="0" fontId="27" fillId="6" borderId="0" xfId="0" applyFont="1" applyFill="1"/>
    <xf numFmtId="0" fontId="6" fillId="2" borderId="4" xfId="0" applyNumberFormat="1" applyFont="1" applyFill="1" applyBorder="1" applyAlignment="1" applyProtection="1">
      <alignment wrapText="1"/>
    </xf>
    <xf numFmtId="0" fontId="0" fillId="2" borderId="0" xfId="0" applyFill="1"/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3" fillId="2" borderId="4" xfId="0" applyNumberFormat="1" applyFont="1" applyFill="1" applyBorder="1" applyAlignment="1" applyProtection="1">
      <alignment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3" fillId="10" borderId="4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 applyProtection="1">
      <alignment horizontal="right" wrapText="1"/>
    </xf>
    <xf numFmtId="4" fontId="3" fillId="7" borderId="4" xfId="0" applyNumberFormat="1" applyFont="1" applyFill="1" applyBorder="1" applyAlignment="1">
      <alignment horizontal="right"/>
    </xf>
    <xf numFmtId="4" fontId="9" fillId="14" borderId="4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>
      <alignment horizontal="right"/>
    </xf>
    <xf numFmtId="4" fontId="3" fillId="14" borderId="3" xfId="0" applyNumberFormat="1" applyFont="1" applyFill="1" applyBorder="1" applyAlignment="1" applyProtection="1">
      <alignment horizontal="right" wrapText="1"/>
    </xf>
    <xf numFmtId="4" fontId="3" fillId="9" borderId="3" xfId="0" applyNumberFormat="1" applyFont="1" applyFill="1" applyBorder="1" applyAlignment="1" applyProtection="1">
      <alignment horizontal="right" wrapText="1"/>
    </xf>
    <xf numFmtId="4" fontId="9" fillId="6" borderId="4" xfId="0" applyNumberFormat="1" applyFont="1" applyFill="1" applyBorder="1" applyAlignment="1">
      <alignment horizontal="right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 applyProtection="1">
      <alignment horizontal="right" wrapText="1"/>
    </xf>
    <xf numFmtId="4" fontId="3" fillId="8" borderId="4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 applyProtection="1">
      <alignment horizontal="right" wrapText="1"/>
    </xf>
    <xf numFmtId="4" fontId="3" fillId="10" borderId="3" xfId="0" applyNumberFormat="1" applyFont="1" applyFill="1" applyBorder="1" applyAlignment="1" applyProtection="1">
      <alignment horizontal="right" wrapText="1"/>
    </xf>
    <xf numFmtId="4" fontId="3" fillId="11" borderId="4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wrapText="1"/>
    </xf>
    <xf numFmtId="0" fontId="6" fillId="7" borderId="1" xfId="0" applyNumberFormat="1" applyFont="1" applyFill="1" applyBorder="1" applyAlignment="1" applyProtection="1">
      <alignment vertical="center" wrapText="1"/>
    </xf>
    <xf numFmtId="0" fontId="6" fillId="7" borderId="2" xfId="0" applyNumberFormat="1" applyFont="1" applyFill="1" applyBorder="1" applyAlignment="1" applyProtection="1">
      <alignment vertical="center" wrapText="1"/>
    </xf>
    <xf numFmtId="0" fontId="6" fillId="7" borderId="4" xfId="0" applyNumberFormat="1" applyFont="1" applyFill="1" applyBorder="1" applyAlignment="1" applyProtection="1">
      <alignment vertical="center" wrapText="1"/>
    </xf>
    <xf numFmtId="0" fontId="3" fillId="8" borderId="1" xfId="0" applyNumberFormat="1" applyFont="1" applyFill="1" applyBorder="1" applyAlignment="1" applyProtection="1">
      <alignment vertical="center" wrapText="1"/>
    </xf>
    <xf numFmtId="0" fontId="3" fillId="8" borderId="4" xfId="0" applyNumberFormat="1" applyFont="1" applyFill="1" applyBorder="1" applyAlignment="1" applyProtection="1">
      <alignment vertical="center" wrapText="1"/>
    </xf>
    <xf numFmtId="0" fontId="3" fillId="5" borderId="1" xfId="0" applyNumberFormat="1" applyFont="1" applyFill="1" applyBorder="1" applyAlignment="1" applyProtection="1">
      <alignment vertical="center" wrapText="1"/>
    </xf>
    <xf numFmtId="0" fontId="3" fillId="5" borderId="4" xfId="0" applyNumberFormat="1" applyFont="1" applyFill="1" applyBorder="1" applyAlignment="1" applyProtection="1">
      <alignment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vertical="center" wrapText="1"/>
    </xf>
    <xf numFmtId="0" fontId="6" fillId="5" borderId="4" xfId="0" applyNumberFormat="1" applyFont="1" applyFill="1" applyBorder="1" applyAlignment="1" applyProtection="1">
      <alignment vertical="center" wrapText="1"/>
    </xf>
    <xf numFmtId="0" fontId="6" fillId="8" borderId="1" xfId="0" applyNumberFormat="1" applyFont="1" applyFill="1" applyBorder="1" applyAlignment="1" applyProtection="1">
      <alignment vertical="center"/>
    </xf>
    <xf numFmtId="0" fontId="6" fillId="8" borderId="4" xfId="0" applyNumberFormat="1" applyFon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horizontal="left" vertical="center"/>
    </xf>
    <xf numFmtId="0" fontId="6" fillId="8" borderId="2" xfId="0" applyNumberFormat="1" applyFont="1" applyFill="1" applyBorder="1" applyAlignment="1" applyProtection="1">
      <alignment horizontal="left" vertical="center"/>
    </xf>
    <xf numFmtId="0" fontId="6" fillId="14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6" fillId="5" borderId="1" xfId="0" applyNumberFormat="1" applyFont="1" applyFill="1" applyBorder="1" applyAlignment="1" applyProtection="1">
      <alignment vertical="center"/>
    </xf>
    <xf numFmtId="0" fontId="6" fillId="5" borderId="4" xfId="0" applyNumberFormat="1" applyFont="1" applyFill="1" applyBorder="1" applyAlignment="1" applyProtection="1">
      <alignment vertical="center"/>
    </xf>
    <xf numFmtId="0" fontId="11" fillId="6" borderId="1" xfId="0" applyNumberFormat="1" applyFont="1" applyFill="1" applyBorder="1" applyAlignment="1" applyProtection="1">
      <alignment vertical="center"/>
    </xf>
    <xf numFmtId="0" fontId="11" fillId="6" borderId="4" xfId="0" applyNumberFormat="1" applyFont="1" applyFill="1" applyBorder="1" applyAlignment="1" applyProtection="1">
      <alignment vertical="center"/>
    </xf>
    <xf numFmtId="0" fontId="11" fillId="6" borderId="2" xfId="0" applyNumberFormat="1" applyFont="1" applyFill="1" applyBorder="1" applyAlignment="1" applyProtection="1">
      <alignment horizontal="left" vertical="center"/>
    </xf>
    <xf numFmtId="0" fontId="6" fillId="14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4" fontId="0" fillId="0" borderId="3" xfId="0" applyNumberFormat="1" applyBorder="1"/>
    <xf numFmtId="4" fontId="6" fillId="0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8" fillId="2" borderId="0" xfId="0" applyFont="1" applyFill="1" applyBorder="1"/>
    <xf numFmtId="0" fontId="27" fillId="2" borderId="0" xfId="0" applyFont="1" applyFill="1"/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16" workbookViewId="0">
      <selection activeCell="K22" sqref="K2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89" t="s">
        <v>219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8" customHeight="1" x14ac:dyDescent="0.25">
      <c r="A2" s="5"/>
      <c r="B2" s="5"/>
      <c r="C2" s="5"/>
      <c r="D2" s="5"/>
      <c r="E2" s="5"/>
      <c r="F2" s="30"/>
      <c r="G2" s="5"/>
      <c r="H2" s="5"/>
      <c r="I2" s="5"/>
      <c r="J2" s="5"/>
    </row>
    <row r="3" spans="1:10" ht="15.75" x14ac:dyDescent="0.25">
      <c r="A3" s="289" t="s">
        <v>40</v>
      </c>
      <c r="B3" s="289"/>
      <c r="C3" s="289"/>
      <c r="D3" s="289"/>
      <c r="E3" s="289"/>
      <c r="F3" s="289"/>
      <c r="G3" s="289"/>
      <c r="H3" s="289"/>
      <c r="I3" s="291"/>
      <c r="J3" s="291"/>
    </row>
    <row r="4" spans="1:10" ht="18" x14ac:dyDescent="0.25">
      <c r="A4" s="5"/>
      <c r="B4" s="5"/>
      <c r="C4" s="5"/>
      <c r="D4" s="5"/>
      <c r="E4" s="5"/>
      <c r="F4" s="30"/>
      <c r="G4" s="5"/>
      <c r="H4" s="5"/>
      <c r="I4" s="6"/>
      <c r="J4" s="6"/>
    </row>
    <row r="5" spans="1:10" ht="18" customHeight="1" x14ac:dyDescent="0.25">
      <c r="A5" s="289" t="s">
        <v>48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51</v>
      </c>
    </row>
    <row r="7" spans="1:10" ht="25.5" x14ac:dyDescent="0.25">
      <c r="A7" s="34"/>
      <c r="B7" s="35"/>
      <c r="C7" s="35"/>
      <c r="D7" s="36"/>
      <c r="E7" s="37"/>
      <c r="F7" s="4" t="s">
        <v>224</v>
      </c>
      <c r="G7" s="4" t="s">
        <v>225</v>
      </c>
      <c r="H7" s="4" t="s">
        <v>222</v>
      </c>
      <c r="I7" s="4" t="s">
        <v>54</v>
      </c>
      <c r="J7" s="4" t="s">
        <v>223</v>
      </c>
    </row>
    <row r="8" spans="1:10" x14ac:dyDescent="0.25">
      <c r="A8" s="292" t="s">
        <v>0</v>
      </c>
      <c r="B8" s="293"/>
      <c r="C8" s="293"/>
      <c r="D8" s="293"/>
      <c r="E8" s="294"/>
      <c r="F8" s="275">
        <f t="shared" ref="F8:J8" si="0">SUM(F9+F10)</f>
        <v>1257916.27</v>
      </c>
      <c r="G8" s="275">
        <f t="shared" si="0"/>
        <v>1167304.456</v>
      </c>
      <c r="H8" s="275">
        <f t="shared" si="0"/>
        <v>1333887.82</v>
      </c>
      <c r="I8" s="275">
        <f t="shared" si="0"/>
        <v>1333887.82</v>
      </c>
      <c r="J8" s="275">
        <f t="shared" si="0"/>
        <v>1333887.82</v>
      </c>
    </row>
    <row r="9" spans="1:10" x14ac:dyDescent="0.25">
      <c r="A9" s="295" t="s">
        <v>1</v>
      </c>
      <c r="B9" s="288"/>
      <c r="C9" s="288"/>
      <c r="D9" s="288"/>
      <c r="E9" s="296"/>
      <c r="F9" s="274">
        <v>1257916.27</v>
      </c>
      <c r="G9" s="274">
        <v>1167304.456</v>
      </c>
      <c r="H9" s="274">
        <v>1333887.82</v>
      </c>
      <c r="I9" s="274">
        <v>1333887.82</v>
      </c>
      <c r="J9" s="274">
        <v>1333887.82</v>
      </c>
    </row>
    <row r="10" spans="1:10" x14ac:dyDescent="0.25">
      <c r="A10" s="297" t="s">
        <v>2</v>
      </c>
      <c r="B10" s="296"/>
      <c r="C10" s="296"/>
      <c r="D10" s="296"/>
      <c r="E10" s="296"/>
      <c r="F10" s="274"/>
      <c r="G10" s="274"/>
      <c r="H10" s="274"/>
      <c r="I10" s="274"/>
      <c r="J10" s="274"/>
    </row>
    <row r="11" spans="1:10" x14ac:dyDescent="0.25">
      <c r="A11" s="41" t="s">
        <v>3</v>
      </c>
      <c r="B11" s="42"/>
      <c r="C11" s="42"/>
      <c r="D11" s="42"/>
      <c r="E11" s="42"/>
      <c r="F11" s="275">
        <f t="shared" ref="F11:J11" si="1">SUM(F12+F13)</f>
        <v>1268815.56</v>
      </c>
      <c r="G11" s="275">
        <f t="shared" si="1"/>
        <v>1167304.46</v>
      </c>
      <c r="H11" s="275">
        <f t="shared" si="1"/>
        <v>1333887.82</v>
      </c>
      <c r="I11" s="275">
        <f t="shared" si="1"/>
        <v>1333887.82</v>
      </c>
      <c r="J11" s="275">
        <f t="shared" si="1"/>
        <v>1333887.82</v>
      </c>
    </row>
    <row r="12" spans="1:10" x14ac:dyDescent="0.25">
      <c r="A12" s="287" t="s">
        <v>4</v>
      </c>
      <c r="B12" s="288"/>
      <c r="C12" s="288"/>
      <c r="D12" s="288"/>
      <c r="E12" s="288"/>
      <c r="F12" s="274">
        <v>1268815.56</v>
      </c>
      <c r="G12" s="274">
        <v>1167304.46</v>
      </c>
      <c r="H12" s="274">
        <v>1333887.82</v>
      </c>
      <c r="I12" s="274">
        <v>1333887.82</v>
      </c>
      <c r="J12" s="274">
        <v>1333887.82</v>
      </c>
    </row>
    <row r="13" spans="1:10" x14ac:dyDescent="0.25">
      <c r="A13" s="301" t="s">
        <v>5</v>
      </c>
      <c r="B13" s="296"/>
      <c r="C13" s="296"/>
      <c r="D13" s="296"/>
      <c r="E13" s="296"/>
      <c r="F13" s="276"/>
      <c r="G13" s="276"/>
      <c r="H13" s="276"/>
      <c r="I13" s="276"/>
      <c r="J13" s="276"/>
    </row>
    <row r="14" spans="1:10" x14ac:dyDescent="0.25">
      <c r="A14" s="300" t="s">
        <v>6</v>
      </c>
      <c r="B14" s="293"/>
      <c r="C14" s="293"/>
      <c r="D14" s="293"/>
      <c r="E14" s="293"/>
      <c r="F14" s="275">
        <f t="shared" ref="F14:J14" si="2">SUM(F8-F11)</f>
        <v>-10899.290000000037</v>
      </c>
      <c r="G14" s="275">
        <f t="shared" si="2"/>
        <v>-3.9999999571591616E-3</v>
      </c>
      <c r="H14" s="275">
        <f t="shared" si="2"/>
        <v>0</v>
      </c>
      <c r="I14" s="275">
        <f t="shared" si="2"/>
        <v>0</v>
      </c>
      <c r="J14" s="275">
        <f t="shared" si="2"/>
        <v>0</v>
      </c>
    </row>
    <row r="15" spans="1:10" ht="18" x14ac:dyDescent="0.25">
      <c r="A15" s="5"/>
      <c r="B15" s="9"/>
      <c r="C15" s="9"/>
      <c r="D15" s="9"/>
      <c r="E15" s="9"/>
      <c r="F15" s="28"/>
      <c r="G15" s="9"/>
      <c r="H15" s="3"/>
      <c r="I15" s="3"/>
      <c r="J15" s="3"/>
    </row>
    <row r="16" spans="1:10" ht="18" customHeight="1" x14ac:dyDescent="0.25">
      <c r="A16" s="289" t="s">
        <v>49</v>
      </c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4"/>
      <c r="B18" s="35"/>
      <c r="C18" s="35"/>
      <c r="D18" s="36"/>
      <c r="E18" s="37"/>
      <c r="F18" s="4" t="s">
        <v>224</v>
      </c>
      <c r="G18" s="4" t="s">
        <v>221</v>
      </c>
      <c r="H18" s="4" t="s">
        <v>222</v>
      </c>
      <c r="I18" s="4" t="s">
        <v>54</v>
      </c>
      <c r="J18" s="4" t="s">
        <v>223</v>
      </c>
    </row>
    <row r="19" spans="1:10" ht="15.75" customHeight="1" x14ac:dyDescent="0.25">
      <c r="A19" s="295" t="s">
        <v>8</v>
      </c>
      <c r="B19" s="298"/>
      <c r="C19" s="298"/>
      <c r="D19" s="298"/>
      <c r="E19" s="299"/>
      <c r="F19" s="39"/>
      <c r="G19" s="39"/>
      <c r="H19" s="39"/>
      <c r="I19" s="39"/>
      <c r="J19" s="39"/>
    </row>
    <row r="20" spans="1:10" x14ac:dyDescent="0.25">
      <c r="A20" s="295" t="s">
        <v>9</v>
      </c>
      <c r="B20" s="288"/>
      <c r="C20" s="288"/>
      <c r="D20" s="288"/>
      <c r="E20" s="288"/>
      <c r="F20" s="39"/>
      <c r="G20" s="39"/>
      <c r="H20" s="39"/>
      <c r="I20" s="39"/>
      <c r="J20" s="39"/>
    </row>
    <row r="21" spans="1:10" x14ac:dyDescent="0.25">
      <c r="A21" s="300" t="s">
        <v>10</v>
      </c>
      <c r="B21" s="293"/>
      <c r="C21" s="293"/>
      <c r="D21" s="293"/>
      <c r="E21" s="293"/>
      <c r="F21" s="38"/>
      <c r="G21" s="38">
        <v>0</v>
      </c>
      <c r="H21" s="38">
        <v>0</v>
      </c>
      <c r="I21" s="38">
        <v>0</v>
      </c>
      <c r="J21" s="38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289" t="s">
        <v>62</v>
      </c>
      <c r="B23" s="290"/>
      <c r="C23" s="290"/>
      <c r="D23" s="290"/>
      <c r="E23" s="290"/>
      <c r="F23" s="290"/>
      <c r="G23" s="290"/>
      <c r="H23" s="290"/>
      <c r="I23" s="290"/>
      <c r="J23" s="290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4"/>
      <c r="B25" s="35"/>
      <c r="C25" s="35"/>
      <c r="D25" s="36"/>
      <c r="E25" s="37"/>
      <c r="F25" s="4" t="s">
        <v>224</v>
      </c>
      <c r="G25" s="4" t="s">
        <v>221</v>
      </c>
      <c r="H25" s="4" t="s">
        <v>222</v>
      </c>
      <c r="I25" s="4" t="s">
        <v>54</v>
      </c>
      <c r="J25" s="4" t="s">
        <v>223</v>
      </c>
    </row>
    <row r="26" spans="1:10" x14ac:dyDescent="0.25">
      <c r="A26" s="304" t="s">
        <v>50</v>
      </c>
      <c r="B26" s="305"/>
      <c r="C26" s="305"/>
      <c r="D26" s="305"/>
      <c r="E26" s="306"/>
      <c r="F26" s="277">
        <v>20360.400000000001</v>
      </c>
      <c r="G26" s="277">
        <v>9461.11</v>
      </c>
      <c r="H26" s="277">
        <v>9461.11</v>
      </c>
      <c r="I26" s="277">
        <v>9461.11</v>
      </c>
      <c r="J26" s="277">
        <v>9461.11</v>
      </c>
    </row>
    <row r="27" spans="1:10" ht="30" customHeight="1" x14ac:dyDescent="0.25">
      <c r="A27" s="307" t="s">
        <v>7</v>
      </c>
      <c r="B27" s="308"/>
      <c r="C27" s="308"/>
      <c r="D27" s="308"/>
      <c r="E27" s="309"/>
      <c r="F27" s="278">
        <v>10899.29</v>
      </c>
      <c r="G27" s="278">
        <v>0</v>
      </c>
      <c r="H27" s="278">
        <v>0</v>
      </c>
      <c r="I27" s="278">
        <v>0</v>
      </c>
      <c r="J27" s="278">
        <v>0</v>
      </c>
    </row>
    <row r="28" spans="1:10" x14ac:dyDescent="0.25">
      <c r="F28" s="279"/>
      <c r="G28" s="279"/>
      <c r="H28" s="279"/>
      <c r="I28" s="279"/>
      <c r="J28" s="279"/>
    </row>
    <row r="29" spans="1:10" x14ac:dyDescent="0.25">
      <c r="F29" s="279"/>
      <c r="G29" s="279"/>
      <c r="H29" s="279"/>
      <c r="I29" s="279"/>
      <c r="J29" s="279"/>
    </row>
    <row r="30" spans="1:10" x14ac:dyDescent="0.25">
      <c r="A30" s="287" t="s">
        <v>11</v>
      </c>
      <c r="B30" s="288"/>
      <c r="C30" s="288"/>
      <c r="D30" s="288"/>
      <c r="E30" s="288"/>
      <c r="F30" s="276">
        <f t="shared" ref="F30:J30" si="3">SUM(F26-F27)</f>
        <v>9461.11</v>
      </c>
      <c r="G30" s="276">
        <f t="shared" si="3"/>
        <v>9461.11</v>
      </c>
      <c r="H30" s="276">
        <f t="shared" si="3"/>
        <v>9461.11</v>
      </c>
      <c r="I30" s="276">
        <f t="shared" si="3"/>
        <v>9461.11</v>
      </c>
      <c r="J30" s="276">
        <f t="shared" si="3"/>
        <v>9461.11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302" t="s">
        <v>63</v>
      </c>
      <c r="B32" s="303"/>
      <c r="C32" s="303"/>
      <c r="D32" s="303"/>
      <c r="E32" s="303"/>
      <c r="F32" s="303"/>
      <c r="G32" s="303"/>
      <c r="H32" s="303"/>
      <c r="I32" s="303"/>
      <c r="J32" s="303"/>
    </row>
    <row r="33" spans="1:10" ht="8.25" customHeight="1" x14ac:dyDescent="0.25"/>
    <row r="34" spans="1:10" x14ac:dyDescent="0.25">
      <c r="A34" s="302" t="s">
        <v>52</v>
      </c>
      <c r="B34" s="303"/>
      <c r="C34" s="303"/>
      <c r="D34" s="303"/>
      <c r="E34" s="303"/>
      <c r="F34" s="303"/>
      <c r="G34" s="303"/>
      <c r="H34" s="303"/>
      <c r="I34" s="303"/>
      <c r="J34" s="303"/>
    </row>
    <row r="35" spans="1:10" ht="8.25" customHeight="1" x14ac:dyDescent="0.25"/>
    <row r="36" spans="1:10" ht="29.25" customHeight="1" x14ac:dyDescent="0.25">
      <c r="A36" s="302" t="s">
        <v>53</v>
      </c>
      <c r="B36" s="303"/>
      <c r="C36" s="303"/>
      <c r="D36" s="303"/>
      <c r="E36" s="303"/>
      <c r="F36" s="303"/>
      <c r="G36" s="303"/>
      <c r="H36" s="303"/>
      <c r="I36" s="303"/>
      <c r="J36" s="303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7" zoomScaleNormal="100" workbookViewId="0">
      <selection activeCell="C11" sqref="C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16.28515625" customWidth="1"/>
    <col min="7" max="7" width="18" customWidth="1"/>
    <col min="8" max="10" width="25.28515625" customWidth="1"/>
  </cols>
  <sheetData>
    <row r="1" spans="1:10" ht="42" customHeight="1" x14ac:dyDescent="0.25">
      <c r="A1" s="289" t="s">
        <v>219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8" customHeight="1" x14ac:dyDescent="0.25">
      <c r="A2" s="5"/>
      <c r="B2" s="5"/>
      <c r="C2" s="5"/>
      <c r="D2" s="5"/>
      <c r="E2" s="30"/>
      <c r="F2" s="30"/>
      <c r="G2" s="5"/>
      <c r="H2" s="5"/>
      <c r="I2" s="5"/>
      <c r="J2" s="5"/>
    </row>
    <row r="3" spans="1:10" ht="15.75" x14ac:dyDescent="0.25">
      <c r="A3" s="289" t="s">
        <v>40</v>
      </c>
      <c r="B3" s="289"/>
      <c r="C3" s="289"/>
      <c r="D3" s="289"/>
      <c r="E3" s="289"/>
      <c r="F3" s="289"/>
      <c r="G3" s="289"/>
      <c r="H3" s="289"/>
      <c r="I3" s="291"/>
      <c r="J3" s="291"/>
    </row>
    <row r="4" spans="1:10" ht="18" x14ac:dyDescent="0.25">
      <c r="A4" s="5"/>
      <c r="B4" s="5"/>
      <c r="C4" s="5"/>
      <c r="D4" s="5"/>
      <c r="E4" s="30"/>
      <c r="F4" s="30"/>
      <c r="G4" s="5"/>
      <c r="H4" s="5"/>
      <c r="I4" s="6"/>
      <c r="J4" s="6"/>
    </row>
    <row r="5" spans="1:10" ht="18" customHeight="1" x14ac:dyDescent="0.25">
      <c r="A5" s="289" t="s">
        <v>15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ht="18" x14ac:dyDescent="0.25">
      <c r="A6" s="5"/>
      <c r="B6" s="5"/>
      <c r="C6" s="5"/>
      <c r="D6" s="5"/>
      <c r="E6" s="30"/>
      <c r="F6" s="30"/>
      <c r="G6" s="5"/>
      <c r="H6" s="5"/>
      <c r="I6" s="6"/>
      <c r="J6" s="6"/>
    </row>
    <row r="7" spans="1:10" ht="15.75" x14ac:dyDescent="0.25">
      <c r="A7" s="289" t="s">
        <v>1</v>
      </c>
      <c r="B7" s="310"/>
      <c r="C7" s="310"/>
      <c r="D7" s="310"/>
      <c r="E7" s="310"/>
      <c r="F7" s="310"/>
      <c r="G7" s="310"/>
      <c r="H7" s="310"/>
      <c r="I7" s="310"/>
      <c r="J7" s="310"/>
    </row>
    <row r="8" spans="1:10" ht="18" x14ac:dyDescent="0.25">
      <c r="A8" s="5"/>
      <c r="B8" s="5"/>
      <c r="C8" s="5"/>
      <c r="D8" s="5"/>
      <c r="E8" s="30"/>
      <c r="F8" s="30"/>
      <c r="G8" s="5"/>
      <c r="H8" s="5"/>
      <c r="I8" s="6"/>
      <c r="J8" s="6"/>
    </row>
    <row r="9" spans="1:10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220</v>
      </c>
      <c r="F9" s="26" t="s">
        <v>13</v>
      </c>
      <c r="G9" s="26" t="s">
        <v>13</v>
      </c>
      <c r="H9" s="26" t="s">
        <v>222</v>
      </c>
      <c r="I9" s="26" t="s">
        <v>54</v>
      </c>
      <c r="J9" s="26" t="s">
        <v>223</v>
      </c>
    </row>
    <row r="10" spans="1:10" ht="15.75" customHeight="1" x14ac:dyDescent="0.25">
      <c r="A10" s="13">
        <v>6</v>
      </c>
      <c r="B10" s="13"/>
      <c r="C10" s="13"/>
      <c r="D10" s="13" t="s">
        <v>19</v>
      </c>
      <c r="E10" s="10"/>
      <c r="F10" s="10">
        <f t="shared" ref="F10:J10" si="0">SUM(F11:F20)</f>
        <v>8795055.4600000009</v>
      </c>
      <c r="G10" s="10">
        <f t="shared" si="0"/>
        <v>1167304.4608135908</v>
      </c>
      <c r="H10" s="10">
        <f t="shared" si="0"/>
        <v>1333887.8199999998</v>
      </c>
      <c r="I10" s="10">
        <f t="shared" si="0"/>
        <v>1333887.8199999998</v>
      </c>
      <c r="J10" s="10">
        <f t="shared" si="0"/>
        <v>1333887.8199999998</v>
      </c>
    </row>
    <row r="11" spans="1:10" ht="38.25" x14ac:dyDescent="0.25">
      <c r="A11" s="13"/>
      <c r="B11" s="18">
        <v>63</v>
      </c>
      <c r="C11" s="18"/>
      <c r="D11" s="18" t="s">
        <v>56</v>
      </c>
      <c r="E11" s="213"/>
      <c r="F11" s="213"/>
      <c r="G11" s="214"/>
      <c r="H11" s="214"/>
      <c r="I11" s="214"/>
      <c r="J11" s="214"/>
    </row>
    <row r="12" spans="1:10" x14ac:dyDescent="0.25">
      <c r="A12" s="14"/>
      <c r="B12" s="14"/>
      <c r="C12" s="15">
        <v>52</v>
      </c>
      <c r="D12" s="15" t="s">
        <v>59</v>
      </c>
      <c r="E12" s="213"/>
      <c r="F12" s="213">
        <v>7603931</v>
      </c>
      <c r="G12" s="214">
        <f>F12/7.5345</f>
        <v>1009215.0773110358</v>
      </c>
      <c r="H12" s="214">
        <v>1196210.95</v>
      </c>
      <c r="I12" s="214">
        <v>1196210.95</v>
      </c>
      <c r="J12" s="214">
        <v>1196210.95</v>
      </c>
    </row>
    <row r="13" spans="1:10" x14ac:dyDescent="0.25">
      <c r="A13" s="14"/>
      <c r="B13" s="33" t="s">
        <v>57</v>
      </c>
      <c r="C13" s="15"/>
      <c r="D13" s="15"/>
      <c r="E13" s="213"/>
      <c r="F13" s="213"/>
      <c r="G13" s="214">
        <f t="shared" ref="G13:G17" si="1">F13/7.5345</f>
        <v>0</v>
      </c>
      <c r="H13" s="214"/>
      <c r="I13" s="214"/>
      <c r="J13" s="214"/>
    </row>
    <row r="14" spans="1:10" ht="38.25" x14ac:dyDescent="0.25">
      <c r="A14" s="14"/>
      <c r="B14" s="14">
        <v>67</v>
      </c>
      <c r="C14" s="15">
        <v>11</v>
      </c>
      <c r="D14" s="18" t="s">
        <v>58</v>
      </c>
      <c r="E14" s="213"/>
      <c r="F14" s="213">
        <v>893261.46</v>
      </c>
      <c r="G14" s="214">
        <f t="shared" si="1"/>
        <v>118556.16961974914</v>
      </c>
      <c r="H14" s="214">
        <v>91079.24</v>
      </c>
      <c r="I14" s="214">
        <v>91079.24</v>
      </c>
      <c r="J14" s="214">
        <v>91079.24</v>
      </c>
    </row>
    <row r="15" spans="1:10" ht="25.5" x14ac:dyDescent="0.25">
      <c r="A15" s="14"/>
      <c r="B15" s="14"/>
      <c r="C15" s="15">
        <v>43</v>
      </c>
      <c r="D15" s="20" t="s">
        <v>60</v>
      </c>
      <c r="E15" s="213"/>
      <c r="F15" s="213">
        <v>237680</v>
      </c>
      <c r="G15" s="214">
        <f t="shared" si="1"/>
        <v>31545.557103988318</v>
      </c>
      <c r="H15" s="214">
        <v>40157.94</v>
      </c>
      <c r="I15" s="214">
        <v>40157.94</v>
      </c>
      <c r="J15" s="214">
        <v>40157.94</v>
      </c>
    </row>
    <row r="16" spans="1:10" x14ac:dyDescent="0.25">
      <c r="A16" s="14"/>
      <c r="B16" s="14"/>
      <c r="C16" s="15">
        <v>31</v>
      </c>
      <c r="D16" s="20" t="s">
        <v>47</v>
      </c>
      <c r="E16" s="213"/>
      <c r="F16" s="213">
        <v>50183</v>
      </c>
      <c r="G16" s="214">
        <f t="shared" si="1"/>
        <v>6660.4286946711791</v>
      </c>
      <c r="H16" s="214">
        <v>6439.69</v>
      </c>
      <c r="I16" s="214">
        <v>6439.69</v>
      </c>
      <c r="J16" s="214">
        <v>6439.69</v>
      </c>
    </row>
    <row r="17" spans="1:10" x14ac:dyDescent="0.25">
      <c r="A17" s="14"/>
      <c r="B17" s="14"/>
      <c r="C17" s="15">
        <v>61</v>
      </c>
      <c r="D17" s="20" t="s">
        <v>215</v>
      </c>
      <c r="E17" s="213"/>
      <c r="F17" s="213">
        <v>10000</v>
      </c>
      <c r="G17" s="214">
        <f t="shared" si="1"/>
        <v>1327.2280841462605</v>
      </c>
      <c r="H17" s="214">
        <v>0</v>
      </c>
      <c r="I17" s="214">
        <v>0</v>
      </c>
      <c r="J17" s="214">
        <v>0</v>
      </c>
    </row>
    <row r="18" spans="1:10" ht="25.5" x14ac:dyDescent="0.25">
      <c r="A18" s="16">
        <v>7</v>
      </c>
      <c r="B18" s="17"/>
      <c r="C18" s="17"/>
      <c r="D18" s="31" t="s">
        <v>21</v>
      </c>
      <c r="E18" s="213"/>
      <c r="F18" s="213"/>
      <c r="G18" s="214"/>
      <c r="H18" s="214"/>
      <c r="I18" s="214"/>
      <c r="J18" s="214"/>
    </row>
    <row r="19" spans="1:10" ht="32.25" customHeight="1" x14ac:dyDescent="0.25">
      <c r="A19" s="18"/>
      <c r="B19" s="18">
        <v>72</v>
      </c>
      <c r="C19" s="18"/>
      <c r="D19" s="32" t="s">
        <v>55</v>
      </c>
      <c r="E19" s="213"/>
      <c r="F19" s="213"/>
      <c r="G19" s="214"/>
      <c r="H19" s="214"/>
      <c r="I19" s="214"/>
      <c r="J19" s="215"/>
    </row>
    <row r="20" spans="1:10" x14ac:dyDescent="0.25">
      <c r="A20" s="18"/>
      <c r="B20" s="18"/>
      <c r="C20" s="15">
        <v>11</v>
      </c>
      <c r="D20" s="15" t="s">
        <v>20</v>
      </c>
      <c r="E20" s="213"/>
      <c r="F20" s="213"/>
      <c r="G20" s="214"/>
      <c r="H20" s="214"/>
      <c r="I20" s="214"/>
      <c r="J20" s="215"/>
    </row>
    <row r="22" spans="1:10" ht="15.75" x14ac:dyDescent="0.25">
      <c r="A22" s="289" t="s">
        <v>22</v>
      </c>
      <c r="B22" s="310"/>
      <c r="C22" s="310"/>
      <c r="D22" s="310"/>
      <c r="E22" s="310"/>
      <c r="F22" s="310"/>
      <c r="G22" s="310"/>
      <c r="H22" s="310"/>
      <c r="I22" s="310"/>
      <c r="J22" s="310"/>
    </row>
    <row r="23" spans="1:10" ht="18" x14ac:dyDescent="0.25">
      <c r="A23" s="5"/>
      <c r="B23" s="5"/>
      <c r="C23" s="5"/>
      <c r="D23" s="5"/>
      <c r="E23" s="30"/>
      <c r="F23" s="30"/>
      <c r="G23" s="5"/>
      <c r="H23" s="5"/>
      <c r="I23" s="6"/>
      <c r="J23" s="6"/>
    </row>
    <row r="24" spans="1:10" ht="25.5" x14ac:dyDescent="0.25">
      <c r="A24" s="26" t="s">
        <v>16</v>
      </c>
      <c r="B24" s="25" t="s">
        <v>17</v>
      </c>
      <c r="C24" s="25" t="s">
        <v>18</v>
      </c>
      <c r="D24" s="25" t="s">
        <v>23</v>
      </c>
      <c r="E24" s="25" t="s">
        <v>12</v>
      </c>
      <c r="F24" s="26" t="s">
        <v>13</v>
      </c>
      <c r="G24" s="26" t="s">
        <v>13</v>
      </c>
      <c r="H24" s="26" t="s">
        <v>222</v>
      </c>
      <c r="I24" s="26" t="s">
        <v>54</v>
      </c>
      <c r="J24" s="26" t="s">
        <v>223</v>
      </c>
    </row>
    <row r="25" spans="1:10" ht="15.75" customHeight="1" x14ac:dyDescent="0.25">
      <c r="A25" s="13">
        <v>3</v>
      </c>
      <c r="B25" s="13"/>
      <c r="C25" s="13"/>
      <c r="D25" s="13" t="s">
        <v>24</v>
      </c>
      <c r="E25" s="10" t="e">
        <f t="shared" ref="E25" si="2">SUM(E26:E35)</f>
        <v>#REF!</v>
      </c>
      <c r="F25" s="10">
        <f t="shared" ref="F25" si="3">SUM(F26:F35)</f>
        <v>8795055.4600000009</v>
      </c>
      <c r="G25" s="10">
        <f t="shared" ref="G25" si="4">SUM(G26:G35)</f>
        <v>1167304.4608135906</v>
      </c>
      <c r="H25" s="10">
        <f t="shared" ref="H25" si="5">SUM(H26:H35)</f>
        <v>1333887.8199999998</v>
      </c>
      <c r="I25" s="10">
        <f t="shared" ref="I25" si="6">SUM(I26:I35)</f>
        <v>1333887.8199999998</v>
      </c>
      <c r="J25" s="10">
        <f t="shared" ref="J25" si="7">SUM(J26:J35)</f>
        <v>1333887.8199999998</v>
      </c>
    </row>
    <row r="26" spans="1:10" ht="15.75" customHeight="1" x14ac:dyDescent="0.25">
      <c r="A26" s="13"/>
      <c r="B26" s="18">
        <v>31</v>
      </c>
      <c r="C26" s="18"/>
      <c r="D26" s="18" t="s">
        <v>25</v>
      </c>
      <c r="E26" s="213"/>
      <c r="F26" s="213"/>
      <c r="G26" s="214"/>
      <c r="H26" s="214"/>
      <c r="I26" s="214"/>
      <c r="J26" s="214"/>
    </row>
    <row r="27" spans="1:10" x14ac:dyDescent="0.25">
      <c r="A27" s="14"/>
      <c r="B27" s="14"/>
      <c r="C27" s="15">
        <v>11</v>
      </c>
      <c r="D27" s="15" t="s">
        <v>20</v>
      </c>
      <c r="E27" s="213">
        <v>58913.24</v>
      </c>
      <c r="F27" s="213">
        <v>514612.91</v>
      </c>
      <c r="G27" s="214">
        <f>F27/7.5345</f>
        <v>68300.870661623194</v>
      </c>
      <c r="H27" s="214">
        <v>41366.1</v>
      </c>
      <c r="I27" s="214">
        <v>41366.1</v>
      </c>
      <c r="J27" s="214">
        <v>41366.1</v>
      </c>
    </row>
    <row r="28" spans="1:10" x14ac:dyDescent="0.25">
      <c r="A28" s="14"/>
      <c r="B28" s="14"/>
      <c r="C28" s="15">
        <v>52</v>
      </c>
      <c r="D28" s="15" t="s">
        <v>59</v>
      </c>
      <c r="E28" s="213">
        <v>969121.66</v>
      </c>
      <c r="F28" s="213">
        <v>6962903</v>
      </c>
      <c r="G28" s="214">
        <f t="shared" ref="G28:G34" si="8">F28/7.5345</f>
        <v>924136.04087862489</v>
      </c>
      <c r="H28" s="214">
        <v>1017339.65</v>
      </c>
      <c r="I28" s="214">
        <v>1017339.65</v>
      </c>
      <c r="J28" s="214">
        <v>1017339.65</v>
      </c>
    </row>
    <row r="29" spans="1:10" x14ac:dyDescent="0.25">
      <c r="A29" s="14"/>
      <c r="B29" s="14"/>
      <c r="C29" s="15"/>
      <c r="D29" s="15"/>
      <c r="E29" s="213" t="e">
        <f>#REF!/7.5345</f>
        <v>#REF!</v>
      </c>
      <c r="F29" s="213"/>
      <c r="G29" s="214">
        <f t="shared" si="8"/>
        <v>0</v>
      </c>
      <c r="H29" s="214"/>
      <c r="I29" s="214"/>
      <c r="J29" s="214"/>
    </row>
    <row r="30" spans="1:10" x14ac:dyDescent="0.25">
      <c r="A30" s="14"/>
      <c r="B30" s="14">
        <v>32</v>
      </c>
      <c r="C30" s="15"/>
      <c r="D30" s="14" t="s">
        <v>43</v>
      </c>
      <c r="E30" s="213" t="e">
        <f>#REF!/7.5345</f>
        <v>#REF!</v>
      </c>
      <c r="F30" s="213"/>
      <c r="G30" s="214">
        <f t="shared" si="8"/>
        <v>0</v>
      </c>
      <c r="H30" s="214"/>
      <c r="I30" s="214"/>
      <c r="J30" s="214"/>
    </row>
    <row r="31" spans="1:10" x14ac:dyDescent="0.25">
      <c r="A31" s="14"/>
      <c r="B31" s="14"/>
      <c r="C31" s="15">
        <v>11</v>
      </c>
      <c r="D31" s="15" t="s">
        <v>20</v>
      </c>
      <c r="E31" s="213">
        <v>54738.63</v>
      </c>
      <c r="F31" s="213">
        <v>378648.55</v>
      </c>
      <c r="G31" s="214">
        <f t="shared" si="8"/>
        <v>50255.298958125946</v>
      </c>
      <c r="H31" s="214">
        <v>49713.14</v>
      </c>
      <c r="I31" s="214">
        <v>49713.14</v>
      </c>
      <c r="J31" s="214">
        <v>49713.14</v>
      </c>
    </row>
    <row r="32" spans="1:10" x14ac:dyDescent="0.25">
      <c r="A32" s="14"/>
      <c r="B32" s="14"/>
      <c r="C32" s="15">
        <v>31</v>
      </c>
      <c r="D32" s="20" t="s">
        <v>47</v>
      </c>
      <c r="E32" s="213" t="e">
        <f>#REF!/7.5345</f>
        <v>#REF!</v>
      </c>
      <c r="F32" s="213">
        <v>50183</v>
      </c>
      <c r="G32" s="214">
        <f t="shared" si="8"/>
        <v>6660.4286946711791</v>
      </c>
      <c r="H32" s="214">
        <v>6439.69</v>
      </c>
      <c r="I32" s="214">
        <v>6439.69</v>
      </c>
      <c r="J32" s="214">
        <v>6439.69</v>
      </c>
    </row>
    <row r="33" spans="1:10" ht="25.5" x14ac:dyDescent="0.25">
      <c r="A33" s="14"/>
      <c r="B33" s="14"/>
      <c r="C33" s="15">
        <v>43</v>
      </c>
      <c r="D33" s="20" t="s">
        <v>60</v>
      </c>
      <c r="E33" s="213" t="e">
        <f>#REF!/7.5345</f>
        <v>#REF!</v>
      </c>
      <c r="F33" s="213">
        <v>237680</v>
      </c>
      <c r="G33" s="214">
        <f t="shared" si="8"/>
        <v>31545.557103988318</v>
      </c>
      <c r="H33" s="214">
        <v>40157.94</v>
      </c>
      <c r="I33" s="214">
        <v>40157.94</v>
      </c>
      <c r="J33" s="214">
        <v>40157.94</v>
      </c>
    </row>
    <row r="34" spans="1:10" x14ac:dyDescent="0.25">
      <c r="A34" s="14"/>
      <c r="B34" s="14"/>
      <c r="C34" s="15">
        <v>52</v>
      </c>
      <c r="D34" s="15" t="s">
        <v>59</v>
      </c>
      <c r="E34" s="213">
        <v>142153.12</v>
      </c>
      <c r="F34" s="213">
        <v>651028</v>
      </c>
      <c r="G34" s="214">
        <f t="shared" si="8"/>
        <v>86406.264516557159</v>
      </c>
      <c r="H34" s="214">
        <v>178871.3</v>
      </c>
      <c r="I34" s="214">
        <v>178871.3</v>
      </c>
      <c r="J34" s="214">
        <v>178871.3</v>
      </c>
    </row>
    <row r="35" spans="1:10" x14ac:dyDescent="0.25">
      <c r="A35" s="14"/>
      <c r="B35" s="33" t="s">
        <v>57</v>
      </c>
      <c r="C35" s="15">
        <v>61</v>
      </c>
      <c r="D35" s="20" t="s">
        <v>215</v>
      </c>
      <c r="E35" s="213"/>
      <c r="F35" s="213"/>
      <c r="G35" s="214"/>
      <c r="H35" s="214"/>
      <c r="I35" s="214"/>
      <c r="J35" s="214"/>
    </row>
    <row r="36" spans="1:10" ht="25.5" x14ac:dyDescent="0.25">
      <c r="A36" s="16">
        <v>4</v>
      </c>
      <c r="B36" s="17"/>
      <c r="C36" s="17"/>
      <c r="D36" s="31" t="s">
        <v>26</v>
      </c>
      <c r="E36" s="213"/>
      <c r="F36" s="213"/>
      <c r="G36" s="214"/>
      <c r="H36" s="214"/>
      <c r="I36" s="214"/>
      <c r="J36" s="214"/>
    </row>
    <row r="37" spans="1:10" ht="38.25" x14ac:dyDescent="0.25">
      <c r="A37" s="18"/>
      <c r="B37" s="18">
        <v>41</v>
      </c>
      <c r="C37" s="18"/>
      <c r="D37" s="32" t="s">
        <v>27</v>
      </c>
      <c r="E37" s="213"/>
      <c r="F37" s="213"/>
      <c r="G37" s="214"/>
      <c r="H37" s="214"/>
      <c r="I37" s="214"/>
      <c r="J37" s="215"/>
    </row>
    <row r="38" spans="1:10" x14ac:dyDescent="0.25">
      <c r="A38" s="18"/>
      <c r="B38" s="18"/>
      <c r="C38" s="15">
        <v>11</v>
      </c>
      <c r="D38" s="15" t="s">
        <v>20</v>
      </c>
      <c r="E38" s="213">
        <v>7721.59</v>
      </c>
      <c r="F38" s="213"/>
      <c r="G38" s="214"/>
      <c r="H38" s="214"/>
      <c r="I38" s="214"/>
      <c r="J38" s="215"/>
    </row>
    <row r="39" spans="1:10" x14ac:dyDescent="0.25">
      <c r="A39" s="44"/>
      <c r="B39" s="44"/>
      <c r="C39" s="15">
        <v>31</v>
      </c>
      <c r="D39" s="20" t="s">
        <v>47</v>
      </c>
      <c r="E39" s="273">
        <v>1456.37</v>
      </c>
      <c r="F39" s="273"/>
      <c r="G39" s="273"/>
      <c r="H39" s="273"/>
      <c r="I39" s="273"/>
      <c r="J39" s="273"/>
    </row>
    <row r="40" spans="1:10" ht="25.5" x14ac:dyDescent="0.25">
      <c r="A40" s="44"/>
      <c r="B40" s="44"/>
      <c r="C40" s="15">
        <v>43</v>
      </c>
      <c r="D40" s="20" t="s">
        <v>60</v>
      </c>
      <c r="E40" s="273"/>
      <c r="F40" s="273"/>
      <c r="G40" s="273"/>
      <c r="H40" s="273"/>
      <c r="I40" s="273"/>
      <c r="J40" s="273"/>
    </row>
    <row r="41" spans="1:10" x14ac:dyDescent="0.25">
      <c r="A41" s="44"/>
      <c r="B41" s="44"/>
      <c r="C41" s="15">
        <v>52</v>
      </c>
      <c r="D41" s="15" t="s">
        <v>59</v>
      </c>
      <c r="E41" s="273">
        <v>18878.82</v>
      </c>
      <c r="F41" s="273"/>
      <c r="G41" s="273"/>
      <c r="H41" s="273"/>
      <c r="I41" s="273"/>
      <c r="J41" s="273"/>
    </row>
  </sheetData>
  <mergeCells count="5">
    <mergeCell ref="A7:J7"/>
    <mergeCell ref="A22:J22"/>
    <mergeCell ref="A1:J1"/>
    <mergeCell ref="A3:J3"/>
    <mergeCell ref="A5:J5"/>
  </mergeCells>
  <pageMargins left="0.70866141732283472" right="0.70866141732283472" top="0.19685039370078741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opLeftCell="A7" workbookViewId="0">
      <selection activeCell="C29" sqref="C29"/>
    </sheetView>
  </sheetViews>
  <sheetFormatPr defaultRowHeight="15" x14ac:dyDescent="0.25"/>
  <cols>
    <col min="1" max="1" width="37.7109375" customWidth="1"/>
    <col min="2" max="2" width="16.28515625" customWidth="1"/>
    <col min="3" max="3" width="17.5703125" customWidth="1"/>
    <col min="4" max="4" width="14.5703125" customWidth="1"/>
    <col min="5" max="5" width="17.7109375" customWidth="1"/>
    <col min="6" max="6" width="15.85546875" customWidth="1"/>
  </cols>
  <sheetData>
    <row r="1" spans="1:6" ht="42" customHeight="1" x14ac:dyDescent="0.25">
      <c r="A1" s="289" t="s">
        <v>219</v>
      </c>
      <c r="B1" s="289"/>
      <c r="C1" s="289"/>
      <c r="D1" s="289"/>
      <c r="E1" s="289"/>
      <c r="F1" s="289"/>
    </row>
    <row r="2" spans="1:6" ht="18" customHeight="1" x14ac:dyDescent="0.25">
      <c r="A2" s="5"/>
      <c r="B2" s="5"/>
      <c r="C2" s="30"/>
      <c r="D2" s="5"/>
      <c r="E2" s="5"/>
      <c r="F2" s="5"/>
    </row>
    <row r="3" spans="1:6" ht="15.75" x14ac:dyDescent="0.25">
      <c r="A3" s="289" t="s">
        <v>40</v>
      </c>
      <c r="B3" s="289"/>
      <c r="C3" s="289"/>
      <c r="D3" s="289"/>
      <c r="E3" s="291"/>
      <c r="F3" s="291"/>
    </row>
    <row r="4" spans="1:6" ht="18" x14ac:dyDescent="0.25">
      <c r="A4" s="5"/>
      <c r="B4" s="5"/>
      <c r="C4" s="30"/>
      <c r="D4" s="5"/>
      <c r="E4" s="6"/>
      <c r="F4" s="6"/>
    </row>
    <row r="5" spans="1:6" ht="18" customHeight="1" x14ac:dyDescent="0.25">
      <c r="A5" s="289" t="s">
        <v>15</v>
      </c>
      <c r="B5" s="290"/>
      <c r="C5" s="290"/>
      <c r="D5" s="290"/>
      <c r="E5" s="290"/>
      <c r="F5" s="290"/>
    </row>
    <row r="6" spans="1:6" ht="18" x14ac:dyDescent="0.25">
      <c r="A6" s="5"/>
      <c r="B6" s="5"/>
      <c r="C6" s="30"/>
      <c r="D6" s="5"/>
      <c r="E6" s="6"/>
      <c r="F6" s="6"/>
    </row>
    <row r="7" spans="1:6" ht="15.75" x14ac:dyDescent="0.25">
      <c r="A7" s="289" t="s">
        <v>28</v>
      </c>
      <c r="B7" s="310"/>
      <c r="C7" s="310"/>
      <c r="D7" s="310"/>
      <c r="E7" s="310"/>
      <c r="F7" s="310"/>
    </row>
    <row r="8" spans="1:6" ht="18" x14ac:dyDescent="0.25">
      <c r="A8" s="5"/>
      <c r="B8" s="5"/>
      <c r="C8" s="30"/>
      <c r="D8" s="5"/>
      <c r="E8" s="6"/>
      <c r="F8" s="6"/>
    </row>
    <row r="9" spans="1:6" ht="25.5" x14ac:dyDescent="0.25">
      <c r="A9" s="26" t="s">
        <v>29</v>
      </c>
      <c r="B9" s="25" t="s">
        <v>220</v>
      </c>
      <c r="C9" s="26" t="s">
        <v>221</v>
      </c>
      <c r="D9" s="26" t="s">
        <v>222</v>
      </c>
      <c r="E9" s="26" t="s">
        <v>54</v>
      </c>
      <c r="F9" s="26" t="s">
        <v>223</v>
      </c>
    </row>
    <row r="10" spans="1:6" ht="15.75" customHeight="1" x14ac:dyDescent="0.25">
      <c r="A10" s="13" t="s">
        <v>30</v>
      </c>
      <c r="B10" s="213"/>
      <c r="C10" s="213"/>
      <c r="D10" s="214"/>
      <c r="E10" s="214"/>
      <c r="F10" s="214"/>
    </row>
    <row r="11" spans="1:6" ht="15.75" customHeight="1" x14ac:dyDescent="0.25">
      <c r="A11" s="13" t="s">
        <v>31</v>
      </c>
      <c r="B11" s="213"/>
      <c r="C11" s="213"/>
      <c r="D11" s="214"/>
      <c r="E11" s="214"/>
      <c r="F11" s="214"/>
    </row>
    <row r="12" spans="1:6" ht="25.5" x14ac:dyDescent="0.25">
      <c r="A12" s="20" t="s">
        <v>32</v>
      </c>
      <c r="B12" s="213"/>
      <c r="C12" s="213"/>
      <c r="D12" s="214"/>
      <c r="E12" s="214"/>
      <c r="F12" s="214"/>
    </row>
    <row r="13" spans="1:6" x14ac:dyDescent="0.25">
      <c r="A13" s="19" t="s">
        <v>33</v>
      </c>
      <c r="B13" s="213"/>
      <c r="C13" s="213"/>
      <c r="D13" s="214"/>
      <c r="E13" s="214"/>
      <c r="F13" s="214"/>
    </row>
    <row r="14" spans="1:6" x14ac:dyDescent="0.25">
      <c r="A14" s="13" t="s">
        <v>34</v>
      </c>
      <c r="B14" s="213"/>
      <c r="C14" s="213"/>
      <c r="D14" s="214"/>
      <c r="E14" s="214"/>
      <c r="F14" s="215"/>
    </row>
    <row r="15" spans="1:6" ht="25.5" x14ac:dyDescent="0.25">
      <c r="A15" s="21" t="s">
        <v>35</v>
      </c>
      <c r="B15" s="213"/>
      <c r="C15" s="213"/>
      <c r="D15" s="214"/>
      <c r="E15" s="214"/>
      <c r="F15" s="215"/>
    </row>
    <row r="16" spans="1:6" x14ac:dyDescent="0.25">
      <c r="A16" s="45" t="s">
        <v>65</v>
      </c>
      <c r="B16" s="273">
        <f>B17+B19</f>
        <v>9564890</v>
      </c>
      <c r="C16" s="273">
        <f>C17+C19</f>
        <v>1269479.07</v>
      </c>
      <c r="D16" s="273">
        <f>D17+D19</f>
        <v>1333887.82</v>
      </c>
      <c r="E16" s="273">
        <f>E17+E19</f>
        <v>1333887.82</v>
      </c>
      <c r="F16" s="273">
        <f>F17+F19</f>
        <v>1333887.82</v>
      </c>
    </row>
    <row r="17" spans="1:6" x14ac:dyDescent="0.25">
      <c r="A17" s="44" t="s">
        <v>66</v>
      </c>
      <c r="B17" s="273">
        <f>B18</f>
        <v>9321474</v>
      </c>
      <c r="C17" s="273">
        <f>C18</f>
        <v>1237172.21</v>
      </c>
      <c r="D17" s="273">
        <f>D18</f>
        <v>1306338.55</v>
      </c>
      <c r="E17" s="273">
        <f>E18</f>
        <v>1306338.55</v>
      </c>
      <c r="F17" s="273">
        <f>F18</f>
        <v>1306338.55</v>
      </c>
    </row>
    <row r="18" spans="1:6" x14ac:dyDescent="0.25">
      <c r="A18" s="44" t="s">
        <v>67</v>
      </c>
      <c r="B18" s="273">
        <v>9321474</v>
      </c>
      <c r="C18" s="273">
        <v>1237172.21</v>
      </c>
      <c r="D18" s="273">
        <v>1306338.55</v>
      </c>
      <c r="E18" s="273">
        <v>1306338.55</v>
      </c>
      <c r="F18" s="273">
        <v>1306338.55</v>
      </c>
    </row>
    <row r="19" spans="1:6" x14ac:dyDescent="0.25">
      <c r="A19" s="44" t="s">
        <v>68</v>
      </c>
      <c r="B19" s="273">
        <v>243416</v>
      </c>
      <c r="C19" s="273">
        <v>32306.86</v>
      </c>
      <c r="D19" s="273">
        <v>27549.27</v>
      </c>
      <c r="E19" s="273">
        <v>27549.27</v>
      </c>
      <c r="F19" s="273">
        <v>27549.27</v>
      </c>
    </row>
    <row r="20" spans="1:6" x14ac:dyDescent="0.25">
      <c r="A20" s="44"/>
      <c r="B20" s="273"/>
      <c r="C20" s="273"/>
      <c r="D20" s="273"/>
      <c r="E20" s="273"/>
      <c r="F20" s="273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89" t="s">
        <v>219</v>
      </c>
      <c r="B1" s="289"/>
      <c r="C1" s="289"/>
      <c r="D1" s="289"/>
      <c r="E1" s="289"/>
      <c r="F1" s="289"/>
      <c r="G1" s="289"/>
      <c r="H1" s="289"/>
      <c r="I1" s="28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89" t="s">
        <v>40</v>
      </c>
      <c r="B3" s="289"/>
      <c r="C3" s="289"/>
      <c r="D3" s="289"/>
      <c r="E3" s="289"/>
      <c r="F3" s="289"/>
      <c r="G3" s="289"/>
      <c r="H3" s="291"/>
      <c r="I3" s="29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89" t="s">
        <v>36</v>
      </c>
      <c r="B5" s="290"/>
      <c r="C5" s="290"/>
      <c r="D5" s="290"/>
      <c r="E5" s="290"/>
      <c r="F5" s="290"/>
      <c r="G5" s="290"/>
      <c r="H5" s="290"/>
      <c r="I5" s="290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64</v>
      </c>
      <c r="E7" s="25" t="s">
        <v>220</v>
      </c>
      <c r="F7" s="26" t="s">
        <v>221</v>
      </c>
      <c r="G7" s="26" t="s">
        <v>222</v>
      </c>
      <c r="H7" s="26" t="s">
        <v>54</v>
      </c>
      <c r="I7" s="26" t="s">
        <v>223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  <row r="15" spans="1:9" x14ac:dyDescent="0.25">
      <c r="A15" s="44"/>
      <c r="B15" s="44"/>
      <c r="C15" s="50">
        <v>52</v>
      </c>
      <c r="D15" s="44" t="s">
        <v>69</v>
      </c>
      <c r="E15" s="44"/>
      <c r="F15" s="44"/>
      <c r="G15" s="44"/>
      <c r="H15" s="44"/>
      <c r="I15" s="44"/>
    </row>
    <row r="16" spans="1:9" x14ac:dyDescent="0.25">
      <c r="A16" s="44"/>
      <c r="B16" s="44"/>
      <c r="C16" s="44"/>
      <c r="D16" s="44"/>
      <c r="E16" s="44"/>
      <c r="F16" s="44"/>
      <c r="G16" s="44"/>
      <c r="H16" s="44"/>
      <c r="I16" s="44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486"/>
  <sheetViews>
    <sheetView zoomScale="120" zoomScaleNormal="120" workbookViewId="0">
      <selection activeCell="L83" sqref="L83"/>
    </sheetView>
  </sheetViews>
  <sheetFormatPr defaultRowHeight="15" x14ac:dyDescent="0.25"/>
  <cols>
    <col min="1" max="1" width="7.42578125" bestFit="1" customWidth="1"/>
    <col min="2" max="2" width="7.5703125" customWidth="1"/>
    <col min="3" max="3" width="10.28515625" customWidth="1"/>
    <col min="4" max="4" width="41.85546875" customWidth="1"/>
    <col min="5" max="5" width="21" customWidth="1"/>
    <col min="6" max="6" width="17.42578125" customWidth="1"/>
    <col min="7" max="7" width="19.85546875" customWidth="1"/>
    <col min="8" max="8" width="21.5703125" customWidth="1"/>
    <col min="9" max="9" width="20" customWidth="1"/>
  </cols>
  <sheetData>
    <row r="1" spans="1:18" ht="42" customHeight="1" x14ac:dyDescent="0.25">
      <c r="A1" s="289" t="s">
        <v>219</v>
      </c>
      <c r="B1" s="289"/>
      <c r="C1" s="289"/>
      <c r="D1" s="289"/>
      <c r="E1" s="289"/>
      <c r="F1" s="289"/>
      <c r="G1" s="289"/>
      <c r="H1" s="289"/>
      <c r="I1" s="289"/>
    </row>
    <row r="2" spans="1:18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8" ht="18" customHeight="1" x14ac:dyDescent="0.25">
      <c r="A3" s="289" t="s">
        <v>39</v>
      </c>
      <c r="B3" s="290"/>
      <c r="C3" s="290"/>
      <c r="D3" s="290"/>
      <c r="E3" s="290"/>
      <c r="F3" s="290"/>
      <c r="G3" s="290"/>
      <c r="H3" s="290"/>
      <c r="I3" s="290"/>
    </row>
    <row r="4" spans="1:18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8" ht="25.5" x14ac:dyDescent="0.25">
      <c r="A5" s="323" t="s">
        <v>41</v>
      </c>
      <c r="B5" s="324"/>
      <c r="C5" s="325"/>
      <c r="D5" s="25" t="s">
        <v>42</v>
      </c>
      <c r="E5" s="25" t="s">
        <v>220</v>
      </c>
      <c r="F5" s="26" t="s">
        <v>221</v>
      </c>
      <c r="G5" s="26" t="s">
        <v>222</v>
      </c>
      <c r="H5" s="26" t="s">
        <v>54</v>
      </c>
      <c r="I5" s="26" t="s">
        <v>223</v>
      </c>
      <c r="J5" s="196"/>
      <c r="K5" s="196"/>
      <c r="L5" s="196"/>
      <c r="M5" s="196"/>
      <c r="N5" s="196"/>
      <c r="O5" s="196"/>
      <c r="P5" s="196"/>
      <c r="Q5" s="196"/>
      <c r="R5" s="196"/>
    </row>
    <row r="6" spans="1:18" s="103" customFormat="1" ht="25.5" x14ac:dyDescent="0.25">
      <c r="A6" s="329" t="s">
        <v>70</v>
      </c>
      <c r="B6" s="330"/>
      <c r="C6" s="331"/>
      <c r="D6" s="102" t="s">
        <v>100</v>
      </c>
      <c r="E6" s="209">
        <f>E7</f>
        <v>57858.560000000005</v>
      </c>
      <c r="F6" s="209">
        <f>F7</f>
        <v>45425.549999999996</v>
      </c>
      <c r="G6" s="209">
        <f>G7</f>
        <v>52349.000000000007</v>
      </c>
      <c r="H6" s="209">
        <f t="shared" ref="H6:I6" si="0">H7</f>
        <v>52349.000000000007</v>
      </c>
      <c r="I6" s="209">
        <f t="shared" si="0"/>
        <v>52349.000000000007</v>
      </c>
      <c r="J6" s="196"/>
      <c r="K6" s="196"/>
      <c r="L6" s="196"/>
      <c r="M6" s="196"/>
      <c r="N6" s="196"/>
      <c r="O6" s="196"/>
      <c r="P6" s="196"/>
      <c r="Q6" s="196"/>
      <c r="R6" s="196"/>
    </row>
    <row r="7" spans="1:18" s="96" customFormat="1" x14ac:dyDescent="0.25">
      <c r="A7" s="320" t="s">
        <v>71</v>
      </c>
      <c r="B7" s="321"/>
      <c r="C7" s="322"/>
      <c r="D7" s="95" t="s">
        <v>22</v>
      </c>
      <c r="E7" s="211">
        <f>E9+E45+E55</f>
        <v>57858.560000000005</v>
      </c>
      <c r="F7" s="211">
        <f>F9+F45</f>
        <v>45425.549999999996</v>
      </c>
      <c r="G7" s="211">
        <f>G9+G45</f>
        <v>52349.000000000007</v>
      </c>
      <c r="H7" s="211">
        <f t="shared" ref="H7:I7" si="1">H9+H45</f>
        <v>52349.000000000007</v>
      </c>
      <c r="I7" s="211">
        <f t="shared" si="1"/>
        <v>52349.000000000007</v>
      </c>
      <c r="J7" s="196"/>
      <c r="K7" s="196"/>
      <c r="L7" s="196"/>
      <c r="M7" s="196"/>
      <c r="N7" s="196"/>
      <c r="O7" s="196"/>
      <c r="P7" s="196"/>
      <c r="Q7" s="196"/>
      <c r="R7" s="196"/>
    </row>
    <row r="8" spans="1:18" x14ac:dyDescent="0.25">
      <c r="A8" s="311" t="s">
        <v>72</v>
      </c>
      <c r="B8" s="312"/>
      <c r="C8" s="313"/>
      <c r="D8" s="43" t="s">
        <v>217</v>
      </c>
      <c r="E8" s="213"/>
      <c r="F8" s="213"/>
      <c r="G8" s="213"/>
      <c r="H8" s="214"/>
      <c r="I8" s="215"/>
      <c r="J8" s="196"/>
      <c r="K8" s="196"/>
      <c r="L8" s="196"/>
      <c r="M8" s="196"/>
      <c r="N8" s="196"/>
      <c r="O8" s="196"/>
      <c r="P8" s="196"/>
      <c r="Q8" s="196"/>
      <c r="R8" s="196"/>
    </row>
    <row r="9" spans="1:18" s="79" customFormat="1" x14ac:dyDescent="0.25">
      <c r="A9" s="326">
        <v>3</v>
      </c>
      <c r="B9" s="327"/>
      <c r="C9" s="328"/>
      <c r="D9" s="78" t="s">
        <v>24</v>
      </c>
      <c r="E9" s="216">
        <f>E10+E40</f>
        <v>47000.590000000004</v>
      </c>
      <c r="F9" s="216">
        <f>F10+F40</f>
        <v>37516.769999999997</v>
      </c>
      <c r="G9" s="216">
        <f>G10+G40</f>
        <v>44487.000000000007</v>
      </c>
      <c r="H9" s="216">
        <f t="shared" ref="H9:I9" si="2">H10+H40</f>
        <v>44487.000000000007</v>
      </c>
      <c r="I9" s="216">
        <f t="shared" si="2"/>
        <v>44487.000000000007</v>
      </c>
      <c r="J9" s="196"/>
      <c r="K9" s="196"/>
      <c r="L9" s="196"/>
      <c r="M9" s="196"/>
      <c r="N9" s="196"/>
      <c r="O9" s="196"/>
      <c r="P9" s="196"/>
      <c r="Q9" s="196"/>
      <c r="R9" s="196"/>
    </row>
    <row r="10" spans="1:18" s="81" customFormat="1" x14ac:dyDescent="0.25">
      <c r="A10" s="237">
        <v>32</v>
      </c>
      <c r="B10" s="238"/>
      <c r="C10" s="239"/>
      <c r="D10" s="80" t="s">
        <v>43</v>
      </c>
      <c r="E10" s="219">
        <f>E11+E15+E20+E29</f>
        <v>46044.990000000005</v>
      </c>
      <c r="F10" s="219">
        <f>F11+F15+F20+F29</f>
        <v>36786.789999999994</v>
      </c>
      <c r="G10" s="219">
        <f>G11+G15+G20+G29</f>
        <v>43492.000000000007</v>
      </c>
      <c r="H10" s="219">
        <f t="shared" ref="H10:I10" si="3">H11+H15+H20+H29</f>
        <v>43492.000000000007</v>
      </c>
      <c r="I10" s="219">
        <f t="shared" si="3"/>
        <v>43492.000000000007</v>
      </c>
      <c r="J10" s="196"/>
      <c r="K10" s="196"/>
      <c r="L10" s="196"/>
      <c r="M10" s="196"/>
      <c r="N10" s="196"/>
      <c r="O10" s="196"/>
      <c r="P10" s="196"/>
      <c r="Q10" s="196"/>
      <c r="R10" s="196"/>
    </row>
    <row r="11" spans="1:18" s="192" customFormat="1" x14ac:dyDescent="0.25">
      <c r="A11" s="188"/>
      <c r="B11" s="189">
        <v>321</v>
      </c>
      <c r="C11" s="190"/>
      <c r="D11" s="191" t="s">
        <v>73</v>
      </c>
      <c r="E11" s="220">
        <f>E12+E13+E14</f>
        <v>3626.65</v>
      </c>
      <c r="F11" s="220">
        <f>F12+F13+F14</f>
        <v>3649.88</v>
      </c>
      <c r="G11" s="220">
        <f>G12+G13+G14</f>
        <v>9071.19</v>
      </c>
      <c r="H11" s="220">
        <f t="shared" ref="H11:I11" si="4">H12+H13+H14</f>
        <v>9071.19</v>
      </c>
      <c r="I11" s="220">
        <f t="shared" si="4"/>
        <v>9071.19</v>
      </c>
      <c r="J11" s="285"/>
      <c r="K11" s="285"/>
      <c r="L11" s="285"/>
      <c r="M11" s="285"/>
      <c r="N11" s="285"/>
      <c r="O11" s="285"/>
      <c r="P11" s="285"/>
      <c r="Q11" s="285"/>
      <c r="R11" s="285"/>
    </row>
    <row r="12" spans="1:18" x14ac:dyDescent="0.25">
      <c r="A12" s="47"/>
      <c r="B12" s="48">
        <v>3211</v>
      </c>
      <c r="C12" s="49"/>
      <c r="D12" s="51" t="s">
        <v>74</v>
      </c>
      <c r="E12" s="213">
        <v>1990.84</v>
      </c>
      <c r="F12" s="213">
        <v>1990.84</v>
      </c>
      <c r="G12" s="213">
        <v>7412.15</v>
      </c>
      <c r="H12" s="213">
        <v>7412.15</v>
      </c>
      <c r="I12" s="213">
        <v>7412.15</v>
      </c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18" x14ac:dyDescent="0.25">
      <c r="A13" s="47"/>
      <c r="B13" s="48">
        <v>3213</v>
      </c>
      <c r="C13" s="49"/>
      <c r="D13" s="51" t="s">
        <v>75</v>
      </c>
      <c r="E13" s="213">
        <v>308.58</v>
      </c>
      <c r="F13" s="213">
        <v>331.81</v>
      </c>
      <c r="G13" s="213">
        <v>331.81</v>
      </c>
      <c r="H13" s="213">
        <v>331.81</v>
      </c>
      <c r="I13" s="213">
        <v>331.81</v>
      </c>
      <c r="J13" s="196"/>
      <c r="K13" s="196"/>
      <c r="L13" s="196"/>
      <c r="M13" s="196"/>
      <c r="N13" s="196"/>
      <c r="O13" s="196"/>
      <c r="P13" s="196"/>
      <c r="Q13" s="196"/>
      <c r="R13" s="196"/>
    </row>
    <row r="14" spans="1:18" ht="14.25" customHeight="1" x14ac:dyDescent="0.25">
      <c r="A14" s="47"/>
      <c r="B14" s="48">
        <v>3214</v>
      </c>
      <c r="C14" s="49"/>
      <c r="D14" s="51" t="s">
        <v>76</v>
      </c>
      <c r="E14" s="213">
        <v>1327.23</v>
      </c>
      <c r="F14" s="213">
        <v>1327.23</v>
      </c>
      <c r="G14" s="213">
        <v>1327.23</v>
      </c>
      <c r="H14" s="213">
        <v>1327.23</v>
      </c>
      <c r="I14" s="213">
        <v>1327.23</v>
      </c>
      <c r="J14" s="196"/>
      <c r="K14" s="196"/>
      <c r="L14" s="196"/>
      <c r="M14" s="196"/>
      <c r="N14" s="196"/>
      <c r="O14" s="196"/>
      <c r="P14" s="196"/>
      <c r="Q14" s="196"/>
      <c r="R14" s="196"/>
    </row>
    <row r="15" spans="1:18" s="149" customFormat="1" x14ac:dyDescent="0.25">
      <c r="A15" s="162"/>
      <c r="B15" s="163">
        <v>322</v>
      </c>
      <c r="C15" s="175"/>
      <c r="D15" s="148" t="s">
        <v>77</v>
      </c>
      <c r="E15" s="221">
        <f>E16+E17+E18+E19</f>
        <v>27302.260000000002</v>
      </c>
      <c r="F15" s="221">
        <f>F16+F17+F18+F19</f>
        <v>21723</v>
      </c>
      <c r="G15" s="221">
        <f>G16+G17+G18+G19</f>
        <v>20762.29</v>
      </c>
      <c r="H15" s="221">
        <f t="shared" ref="H15:I15" si="5">H16+H17+H18+H19</f>
        <v>20762.29</v>
      </c>
      <c r="I15" s="221">
        <f t="shared" si="5"/>
        <v>20762.29</v>
      </c>
      <c r="J15" s="196"/>
      <c r="K15" s="196"/>
      <c r="L15" s="196"/>
      <c r="M15" s="196"/>
      <c r="N15" s="196"/>
      <c r="O15" s="196"/>
      <c r="P15" s="196"/>
      <c r="Q15" s="196"/>
      <c r="R15" s="196"/>
    </row>
    <row r="16" spans="1:18" x14ac:dyDescent="0.25">
      <c r="A16" s="47"/>
      <c r="B16" s="48">
        <v>3221</v>
      </c>
      <c r="C16" s="49"/>
      <c r="D16" s="46" t="s">
        <v>78</v>
      </c>
      <c r="E16" s="213">
        <v>9778.49</v>
      </c>
      <c r="F16" s="213">
        <v>5464.45</v>
      </c>
      <c r="G16" s="213">
        <v>6494.61</v>
      </c>
      <c r="H16" s="213">
        <v>6494.61</v>
      </c>
      <c r="I16" s="213">
        <v>6494.61</v>
      </c>
      <c r="J16" s="196"/>
      <c r="K16" s="196"/>
      <c r="L16" s="196"/>
      <c r="M16" s="196"/>
      <c r="N16" s="196"/>
      <c r="O16" s="196"/>
      <c r="P16" s="196"/>
      <c r="Q16" s="196"/>
      <c r="R16" s="196"/>
    </row>
    <row r="17" spans="1:18" x14ac:dyDescent="0.25">
      <c r="A17" s="47"/>
      <c r="B17" s="48">
        <v>3223</v>
      </c>
      <c r="C17" s="49"/>
      <c r="D17" s="46" t="s">
        <v>79</v>
      </c>
      <c r="E17" s="213">
        <v>16860.16</v>
      </c>
      <c r="F17" s="213">
        <v>15926.74</v>
      </c>
      <c r="G17" s="213">
        <v>13935.87</v>
      </c>
      <c r="H17" s="213">
        <v>13935.87</v>
      </c>
      <c r="I17" s="213">
        <v>13935.87</v>
      </c>
      <c r="J17" s="196"/>
      <c r="K17" s="196"/>
      <c r="L17" s="196"/>
      <c r="M17" s="196"/>
      <c r="N17" s="196"/>
      <c r="O17" s="196"/>
      <c r="P17" s="196"/>
      <c r="Q17" s="196"/>
      <c r="R17" s="196"/>
    </row>
    <row r="18" spans="1:18" x14ac:dyDescent="0.25">
      <c r="A18" s="47"/>
      <c r="B18" s="48">
        <v>3225</v>
      </c>
      <c r="C18" s="49"/>
      <c r="D18" s="46" t="s">
        <v>80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196"/>
      <c r="K18" s="196"/>
      <c r="L18" s="196"/>
      <c r="M18" s="196"/>
      <c r="N18" s="196"/>
      <c r="O18" s="196"/>
      <c r="P18" s="196"/>
      <c r="Q18" s="196"/>
      <c r="R18" s="196"/>
    </row>
    <row r="19" spans="1:18" ht="15.75" customHeight="1" x14ac:dyDescent="0.25">
      <c r="A19" s="47"/>
      <c r="B19" s="48">
        <v>3227</v>
      </c>
      <c r="C19" s="49"/>
      <c r="D19" s="46" t="s">
        <v>81</v>
      </c>
      <c r="E19" s="213">
        <v>663.61</v>
      </c>
      <c r="F19" s="213">
        <v>331.81</v>
      </c>
      <c r="G19" s="213">
        <v>331.81</v>
      </c>
      <c r="H19" s="213">
        <v>331.81</v>
      </c>
      <c r="I19" s="213">
        <v>331.81</v>
      </c>
      <c r="J19" s="196"/>
      <c r="K19" s="196"/>
      <c r="L19" s="196"/>
      <c r="M19" s="196"/>
      <c r="N19" s="196"/>
      <c r="O19" s="196"/>
      <c r="P19" s="196"/>
      <c r="Q19" s="196"/>
      <c r="R19" s="196"/>
    </row>
    <row r="20" spans="1:18" s="149" customFormat="1" x14ac:dyDescent="0.25">
      <c r="A20" s="162"/>
      <c r="B20" s="163">
        <v>323</v>
      </c>
      <c r="C20" s="175"/>
      <c r="D20" s="148" t="s">
        <v>82</v>
      </c>
      <c r="E20" s="221">
        <f>E21+E22+E23+E24+E25+E26+E27+E28</f>
        <v>12530.960000000001</v>
      </c>
      <c r="F20" s="221">
        <f>F21+F22+F23+F24+F25+F26+F27+F28</f>
        <v>8958.57</v>
      </c>
      <c r="G20" s="221">
        <f>G21+G22+G23+G24+G25+G26+G27+G28</f>
        <v>10937.7</v>
      </c>
      <c r="H20" s="221">
        <f t="shared" ref="H20:I20" si="6">H21+H22+H23+H24+H25+H26+H27+H28</f>
        <v>10937.7</v>
      </c>
      <c r="I20" s="221">
        <f t="shared" si="6"/>
        <v>10937.7</v>
      </c>
      <c r="J20" s="196"/>
      <c r="K20" s="196"/>
      <c r="L20" s="196"/>
      <c r="M20" s="196"/>
      <c r="N20" s="196"/>
      <c r="O20" s="196"/>
      <c r="P20" s="196"/>
      <c r="Q20" s="196"/>
      <c r="R20" s="196"/>
    </row>
    <row r="21" spans="1:18" x14ac:dyDescent="0.25">
      <c r="A21" s="47"/>
      <c r="B21" s="48">
        <v>3231</v>
      </c>
      <c r="C21" s="49"/>
      <c r="D21" s="51" t="s">
        <v>83</v>
      </c>
      <c r="E21" s="213">
        <v>1884.66</v>
      </c>
      <c r="F21" s="213">
        <v>2256.29</v>
      </c>
      <c r="G21" s="213">
        <v>2070.48</v>
      </c>
      <c r="H21" s="213">
        <v>2070.48</v>
      </c>
      <c r="I21" s="213">
        <v>2070.48</v>
      </c>
      <c r="J21" s="196"/>
      <c r="K21" s="196"/>
      <c r="L21" s="196"/>
      <c r="M21" s="196"/>
      <c r="N21" s="196"/>
      <c r="O21" s="196"/>
      <c r="P21" s="196"/>
      <c r="Q21" s="196"/>
      <c r="R21" s="196"/>
    </row>
    <row r="22" spans="1:18" x14ac:dyDescent="0.25">
      <c r="A22" s="47"/>
      <c r="B22" s="58">
        <v>3233</v>
      </c>
      <c r="C22" s="49"/>
      <c r="D22" s="51" t="s">
        <v>84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196"/>
      <c r="K22" s="196"/>
      <c r="L22" s="196"/>
      <c r="M22" s="196"/>
      <c r="N22" s="196"/>
      <c r="O22" s="196"/>
      <c r="P22" s="196"/>
      <c r="Q22" s="196"/>
      <c r="R22" s="196"/>
    </row>
    <row r="23" spans="1:18" x14ac:dyDescent="0.25">
      <c r="A23" s="47"/>
      <c r="B23" s="58">
        <v>3234</v>
      </c>
      <c r="C23" s="49"/>
      <c r="D23" s="51" t="s">
        <v>85</v>
      </c>
      <c r="E23" s="213">
        <v>7034.31</v>
      </c>
      <c r="F23" s="213">
        <v>4313.49</v>
      </c>
      <c r="G23" s="213">
        <v>5512.58</v>
      </c>
      <c r="H23" s="213">
        <v>5512.58</v>
      </c>
      <c r="I23" s="213">
        <v>5512.58</v>
      </c>
      <c r="J23" s="196"/>
      <c r="K23" s="196"/>
      <c r="L23" s="196"/>
      <c r="M23" s="196"/>
      <c r="N23" s="196"/>
      <c r="O23" s="196"/>
      <c r="P23" s="196"/>
      <c r="Q23" s="196"/>
      <c r="R23" s="196"/>
    </row>
    <row r="24" spans="1:18" x14ac:dyDescent="0.25">
      <c r="A24" s="47"/>
      <c r="B24" s="58">
        <v>3235</v>
      </c>
      <c r="C24" s="49"/>
      <c r="D24" s="51" t="s">
        <v>86</v>
      </c>
      <c r="E24" s="213">
        <v>0</v>
      </c>
      <c r="F24" s="213">
        <v>0</v>
      </c>
      <c r="G24" s="213">
        <v>0</v>
      </c>
      <c r="H24" s="213">
        <v>0</v>
      </c>
      <c r="I24" s="213">
        <v>0</v>
      </c>
      <c r="J24" s="196"/>
      <c r="K24" s="196"/>
      <c r="L24" s="196"/>
      <c r="M24" s="196"/>
      <c r="N24" s="196"/>
      <c r="O24" s="196"/>
      <c r="P24" s="196"/>
      <c r="Q24" s="196"/>
      <c r="R24" s="196"/>
    </row>
    <row r="25" spans="1:18" x14ac:dyDescent="0.25">
      <c r="A25" s="47"/>
      <c r="B25" s="58">
        <v>3236</v>
      </c>
      <c r="C25" s="49"/>
      <c r="D25" s="51" t="s">
        <v>87</v>
      </c>
      <c r="E25" s="213">
        <v>2349.19</v>
      </c>
      <c r="F25" s="213">
        <v>1422.79</v>
      </c>
      <c r="G25" s="213">
        <v>2389.0500000000002</v>
      </c>
      <c r="H25" s="213">
        <v>2389.0500000000002</v>
      </c>
      <c r="I25" s="213">
        <v>2389.0500000000002</v>
      </c>
      <c r="J25" s="196"/>
      <c r="K25" s="196"/>
      <c r="L25" s="196"/>
      <c r="M25" s="196"/>
      <c r="N25" s="196"/>
      <c r="O25" s="196"/>
      <c r="P25" s="196"/>
      <c r="Q25" s="196"/>
      <c r="R25" s="196"/>
    </row>
    <row r="26" spans="1:18" x14ac:dyDescent="0.25">
      <c r="A26" s="47"/>
      <c r="B26" s="58">
        <v>3237</v>
      </c>
      <c r="C26" s="49"/>
      <c r="D26" s="51" t="s">
        <v>88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196"/>
      <c r="K26" s="196"/>
      <c r="L26" s="196"/>
      <c r="M26" s="196"/>
      <c r="N26" s="196"/>
      <c r="O26" s="196"/>
      <c r="P26" s="196"/>
      <c r="Q26" s="196"/>
      <c r="R26" s="196"/>
    </row>
    <row r="27" spans="1:18" x14ac:dyDescent="0.25">
      <c r="A27" s="47"/>
      <c r="B27" s="58">
        <v>3238</v>
      </c>
      <c r="C27" s="49"/>
      <c r="D27" s="51" t="s">
        <v>89</v>
      </c>
      <c r="E27" s="213">
        <v>1262.8</v>
      </c>
      <c r="F27" s="213">
        <v>966</v>
      </c>
      <c r="G27" s="213">
        <v>965.59</v>
      </c>
      <c r="H27" s="213">
        <v>965.59</v>
      </c>
      <c r="I27" s="213">
        <v>965.59</v>
      </c>
      <c r="J27" s="196"/>
      <c r="K27" s="196"/>
      <c r="L27" s="196"/>
      <c r="M27" s="196"/>
      <c r="N27" s="196"/>
      <c r="O27" s="196"/>
      <c r="P27" s="196"/>
      <c r="Q27" s="196"/>
      <c r="R27" s="196"/>
    </row>
    <row r="28" spans="1:18" x14ac:dyDescent="0.25">
      <c r="A28" s="47"/>
      <c r="B28" s="58">
        <v>3239</v>
      </c>
      <c r="C28" s="49"/>
      <c r="D28" s="51" t="s">
        <v>90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196"/>
      <c r="K28" s="196"/>
      <c r="L28" s="196"/>
      <c r="M28" s="196"/>
      <c r="N28" s="196"/>
      <c r="O28" s="196"/>
      <c r="P28" s="196"/>
      <c r="Q28" s="196"/>
      <c r="R28" s="196"/>
    </row>
    <row r="29" spans="1:18" s="149" customFormat="1" ht="15" customHeight="1" x14ac:dyDescent="0.25">
      <c r="A29" s="162"/>
      <c r="B29" s="163">
        <v>329</v>
      </c>
      <c r="C29" s="164"/>
      <c r="D29" s="176" t="s">
        <v>91</v>
      </c>
      <c r="E29" s="221">
        <f>E30+E31+E32+E33+E34</f>
        <v>2585.12</v>
      </c>
      <c r="F29" s="221">
        <f>F30+F31+F32+F33+F34</f>
        <v>2455.34</v>
      </c>
      <c r="G29" s="221">
        <f>G30+G31+G32+G33+G34</f>
        <v>2720.82</v>
      </c>
      <c r="H29" s="221">
        <f t="shared" ref="H29:I29" si="7">H30+H31+H32+H33+H34</f>
        <v>2720.82</v>
      </c>
      <c r="I29" s="221">
        <f t="shared" si="7"/>
        <v>2720.82</v>
      </c>
      <c r="J29" s="196"/>
      <c r="K29" s="196"/>
      <c r="L29" s="196"/>
      <c r="M29" s="196"/>
      <c r="N29" s="196"/>
      <c r="O29" s="196"/>
      <c r="P29" s="196"/>
      <c r="Q29" s="196"/>
      <c r="R29" s="196"/>
    </row>
    <row r="30" spans="1:18" x14ac:dyDescent="0.25">
      <c r="A30" s="52"/>
      <c r="B30" s="58">
        <v>3292</v>
      </c>
      <c r="C30" s="53"/>
      <c r="D30" s="51" t="s">
        <v>92</v>
      </c>
      <c r="E30" s="213">
        <v>2412.58</v>
      </c>
      <c r="F30" s="213">
        <v>2282.8000000000002</v>
      </c>
      <c r="G30" s="213">
        <v>2548.2800000000002</v>
      </c>
      <c r="H30" s="213">
        <v>2548.2800000000002</v>
      </c>
      <c r="I30" s="213">
        <v>2548.2800000000002</v>
      </c>
      <c r="J30" s="196"/>
      <c r="K30" s="196"/>
      <c r="L30" s="196"/>
      <c r="M30" s="196"/>
      <c r="N30" s="196"/>
      <c r="O30" s="196"/>
      <c r="P30" s="196"/>
      <c r="Q30" s="196"/>
      <c r="R30" s="196"/>
    </row>
    <row r="31" spans="1:18" x14ac:dyDescent="0.25">
      <c r="A31" s="52"/>
      <c r="B31" s="58">
        <v>3293</v>
      </c>
      <c r="C31" s="53"/>
      <c r="D31" s="51" t="s">
        <v>93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196"/>
      <c r="K31" s="196"/>
      <c r="L31" s="196"/>
      <c r="M31" s="196"/>
      <c r="N31" s="196"/>
      <c r="O31" s="196"/>
      <c r="P31" s="196"/>
      <c r="Q31" s="196"/>
      <c r="R31" s="196"/>
    </row>
    <row r="32" spans="1:18" x14ac:dyDescent="0.25">
      <c r="A32" s="52"/>
      <c r="B32" s="58">
        <v>3294</v>
      </c>
      <c r="C32" s="53"/>
      <c r="D32" s="51" t="s">
        <v>94</v>
      </c>
      <c r="E32" s="213">
        <v>172.54</v>
      </c>
      <c r="F32" s="213">
        <v>172.54</v>
      </c>
      <c r="G32" s="213">
        <v>172.54</v>
      </c>
      <c r="H32" s="213">
        <v>172.54</v>
      </c>
      <c r="I32" s="213">
        <v>172.54</v>
      </c>
      <c r="J32" s="196"/>
      <c r="K32" s="196"/>
      <c r="L32" s="196"/>
      <c r="M32" s="196"/>
      <c r="N32" s="196"/>
      <c r="O32" s="196"/>
      <c r="P32" s="196"/>
      <c r="Q32" s="196"/>
      <c r="R32" s="196"/>
    </row>
    <row r="33" spans="1:18" ht="16.5" customHeight="1" x14ac:dyDescent="0.25">
      <c r="A33" s="52"/>
      <c r="B33" s="58">
        <v>3295</v>
      </c>
      <c r="C33" s="53"/>
      <c r="D33" s="51" t="s">
        <v>95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196"/>
      <c r="K33" s="196"/>
      <c r="L33" s="196"/>
      <c r="M33" s="196"/>
      <c r="N33" s="196"/>
      <c r="O33" s="196"/>
      <c r="P33" s="196"/>
      <c r="Q33" s="196"/>
      <c r="R33" s="196"/>
    </row>
    <row r="34" spans="1:18" ht="15" customHeight="1" x14ac:dyDescent="0.25">
      <c r="A34" s="52"/>
      <c r="B34" s="58">
        <v>3299</v>
      </c>
      <c r="C34" s="53"/>
      <c r="D34" s="51" t="s">
        <v>91</v>
      </c>
      <c r="E34" s="213"/>
      <c r="F34" s="213">
        <v>0</v>
      </c>
      <c r="G34" s="213">
        <v>0</v>
      </c>
      <c r="H34" s="213">
        <v>0</v>
      </c>
      <c r="I34" s="213">
        <v>0</v>
      </c>
      <c r="J34" s="196"/>
      <c r="K34" s="196"/>
      <c r="L34" s="196"/>
      <c r="M34" s="196"/>
      <c r="N34" s="196"/>
      <c r="O34" s="196"/>
      <c r="P34" s="196"/>
      <c r="Q34" s="196"/>
      <c r="R34" s="196"/>
    </row>
    <row r="35" spans="1:18" hidden="1" x14ac:dyDescent="0.25">
      <c r="A35" s="52"/>
      <c r="B35" s="58"/>
      <c r="C35" s="53"/>
      <c r="D35" s="51"/>
      <c r="E35" s="213"/>
      <c r="F35" s="213"/>
      <c r="G35" s="213"/>
      <c r="H35" s="213"/>
      <c r="I35" s="213"/>
      <c r="J35" s="196"/>
      <c r="K35" s="196"/>
      <c r="L35" s="196"/>
      <c r="M35" s="196"/>
      <c r="N35" s="196"/>
      <c r="O35" s="196"/>
      <c r="P35" s="196"/>
      <c r="Q35" s="196"/>
      <c r="R35" s="196"/>
    </row>
    <row r="36" spans="1:18" hidden="1" x14ac:dyDescent="0.25">
      <c r="A36" s="52"/>
      <c r="B36" s="58"/>
      <c r="C36" s="53"/>
      <c r="D36" s="51"/>
      <c r="E36" s="213"/>
      <c r="F36" s="213"/>
      <c r="G36" s="213"/>
      <c r="H36" s="213"/>
      <c r="I36" s="213"/>
      <c r="J36" s="196"/>
      <c r="K36" s="196"/>
      <c r="L36" s="196"/>
      <c r="M36" s="196"/>
      <c r="N36" s="196"/>
      <c r="O36" s="196"/>
      <c r="P36" s="196"/>
      <c r="Q36" s="196"/>
      <c r="R36" s="196"/>
    </row>
    <row r="37" spans="1:18" hidden="1" x14ac:dyDescent="0.25">
      <c r="A37" s="52"/>
      <c r="B37" s="58"/>
      <c r="C37" s="53"/>
      <c r="D37" s="51"/>
      <c r="E37" s="213"/>
      <c r="F37" s="213"/>
      <c r="G37" s="213"/>
      <c r="H37" s="213"/>
      <c r="I37" s="213"/>
      <c r="J37" s="196"/>
      <c r="K37" s="196"/>
      <c r="L37" s="196"/>
      <c r="M37" s="196"/>
      <c r="N37" s="196"/>
      <c r="O37" s="196"/>
      <c r="P37" s="196"/>
      <c r="Q37" s="196"/>
      <c r="R37" s="196"/>
    </row>
    <row r="38" spans="1:18" ht="15.75" hidden="1" customHeight="1" x14ac:dyDescent="0.25">
      <c r="A38" s="52"/>
      <c r="B38" s="58"/>
      <c r="C38" s="53"/>
      <c r="D38" s="51"/>
      <c r="E38" s="213"/>
      <c r="F38" s="213"/>
      <c r="G38" s="213"/>
      <c r="H38" s="213"/>
      <c r="I38" s="213"/>
      <c r="J38" s="196"/>
      <c r="K38" s="196"/>
      <c r="L38" s="196"/>
      <c r="M38" s="196"/>
      <c r="N38" s="196"/>
      <c r="O38" s="196"/>
      <c r="P38" s="196"/>
      <c r="Q38" s="196"/>
      <c r="R38" s="196"/>
    </row>
    <row r="39" spans="1:18" ht="16.5" hidden="1" customHeight="1" x14ac:dyDescent="0.25">
      <c r="A39" s="52"/>
      <c r="B39" s="58"/>
      <c r="C39" s="53"/>
      <c r="D39" s="51"/>
      <c r="E39" s="213"/>
      <c r="F39" s="213"/>
      <c r="G39" s="213"/>
      <c r="H39" s="213"/>
      <c r="I39" s="213"/>
      <c r="J39" s="196"/>
      <c r="K39" s="196"/>
      <c r="L39" s="196"/>
      <c r="M39" s="196"/>
      <c r="N39" s="196"/>
      <c r="O39" s="196"/>
      <c r="P39" s="196"/>
      <c r="Q39" s="196"/>
      <c r="R39" s="196"/>
    </row>
    <row r="40" spans="1:18" s="81" customFormat="1" x14ac:dyDescent="0.25">
      <c r="A40" s="87"/>
      <c r="B40" s="88">
        <v>34</v>
      </c>
      <c r="C40" s="89"/>
      <c r="D40" s="90" t="s">
        <v>96</v>
      </c>
      <c r="E40" s="219">
        <f t="shared" ref="E40:G41" si="8">E41</f>
        <v>955.6</v>
      </c>
      <c r="F40" s="219">
        <f t="shared" si="8"/>
        <v>729.98</v>
      </c>
      <c r="G40" s="219">
        <f t="shared" si="8"/>
        <v>995</v>
      </c>
      <c r="H40" s="219">
        <f t="shared" ref="H40:H41" si="9">H41</f>
        <v>995</v>
      </c>
      <c r="I40" s="219">
        <f t="shared" ref="I40:I41" si="10">I41</f>
        <v>995</v>
      </c>
      <c r="J40" s="196"/>
      <c r="K40" s="196"/>
      <c r="L40" s="196"/>
      <c r="M40" s="196"/>
      <c r="N40" s="196"/>
      <c r="O40" s="196"/>
      <c r="P40" s="196"/>
      <c r="Q40" s="196"/>
      <c r="R40" s="196"/>
    </row>
    <row r="41" spans="1:18" s="149" customFormat="1" x14ac:dyDescent="0.25">
      <c r="A41" s="162"/>
      <c r="B41" s="177">
        <v>343</v>
      </c>
      <c r="C41" s="164"/>
      <c r="D41" s="176" t="s">
        <v>97</v>
      </c>
      <c r="E41" s="221">
        <f t="shared" si="8"/>
        <v>955.6</v>
      </c>
      <c r="F41" s="221">
        <f t="shared" si="8"/>
        <v>729.98</v>
      </c>
      <c r="G41" s="221">
        <f t="shared" si="8"/>
        <v>995</v>
      </c>
      <c r="H41" s="221">
        <f t="shared" si="9"/>
        <v>995</v>
      </c>
      <c r="I41" s="221">
        <f t="shared" si="10"/>
        <v>995</v>
      </c>
      <c r="J41" s="196"/>
      <c r="K41" s="196"/>
      <c r="L41" s="196"/>
      <c r="M41" s="196"/>
      <c r="N41" s="196"/>
      <c r="O41" s="196"/>
      <c r="P41" s="196"/>
      <c r="Q41" s="196"/>
      <c r="R41" s="196"/>
    </row>
    <row r="42" spans="1:18" ht="15.75" customHeight="1" x14ac:dyDescent="0.25">
      <c r="A42" s="52"/>
      <c r="B42" s="58">
        <v>3431</v>
      </c>
      <c r="C42" s="53"/>
      <c r="D42" s="51" t="s">
        <v>98</v>
      </c>
      <c r="E42" s="213">
        <v>955.6</v>
      </c>
      <c r="F42" s="213">
        <v>729.98</v>
      </c>
      <c r="G42" s="213">
        <v>995</v>
      </c>
      <c r="H42" s="213">
        <v>995</v>
      </c>
      <c r="I42" s="213">
        <v>995</v>
      </c>
      <c r="J42" s="196"/>
      <c r="K42" s="196"/>
      <c r="L42" s="196"/>
      <c r="M42" s="196"/>
      <c r="N42" s="196"/>
      <c r="O42" s="196"/>
      <c r="P42" s="196"/>
      <c r="Q42" s="196"/>
      <c r="R42" s="196"/>
    </row>
    <row r="43" spans="1:18" s="96" customFormat="1" ht="27.75" customHeight="1" x14ac:dyDescent="0.25">
      <c r="A43" s="320" t="s">
        <v>99</v>
      </c>
      <c r="B43" s="321"/>
      <c r="C43" s="322"/>
      <c r="D43" s="97" t="s">
        <v>101</v>
      </c>
      <c r="E43" s="211">
        <f>E45</f>
        <v>7782.84</v>
      </c>
      <c r="F43" s="211">
        <f>F45</f>
        <v>7908.78</v>
      </c>
      <c r="G43" s="211">
        <f>G45</f>
        <v>7862</v>
      </c>
      <c r="H43" s="211">
        <f t="shared" ref="H43:I43" si="11">H45</f>
        <v>7862</v>
      </c>
      <c r="I43" s="211">
        <f t="shared" si="11"/>
        <v>7862</v>
      </c>
      <c r="J43" s="196"/>
      <c r="K43" s="196"/>
      <c r="L43" s="196"/>
      <c r="M43" s="196"/>
      <c r="N43" s="196"/>
      <c r="O43" s="196"/>
      <c r="P43" s="196"/>
      <c r="Q43" s="196"/>
      <c r="R43" s="196"/>
    </row>
    <row r="44" spans="1:18" s="96" customFormat="1" ht="18" customHeight="1" x14ac:dyDescent="0.25">
      <c r="A44" s="311" t="s">
        <v>72</v>
      </c>
      <c r="B44" s="312"/>
      <c r="C44" s="313"/>
      <c r="D44" s="280" t="s">
        <v>217</v>
      </c>
      <c r="E44" s="213"/>
      <c r="F44" s="213"/>
      <c r="G44" s="213"/>
      <c r="H44" s="213"/>
      <c r="I44" s="213"/>
      <c r="J44" s="196"/>
      <c r="K44" s="196"/>
      <c r="L44" s="196"/>
      <c r="M44" s="196"/>
      <c r="N44" s="196"/>
      <c r="O44" s="196"/>
      <c r="P44" s="196"/>
      <c r="Q44" s="196"/>
      <c r="R44" s="196"/>
    </row>
    <row r="45" spans="1:18" s="79" customFormat="1" x14ac:dyDescent="0.25">
      <c r="A45" s="264"/>
      <c r="B45" s="260">
        <v>3</v>
      </c>
      <c r="C45" s="265"/>
      <c r="D45" s="78" t="s">
        <v>24</v>
      </c>
      <c r="E45" s="216">
        <f>E46</f>
        <v>7782.84</v>
      </c>
      <c r="F45" s="216">
        <f>F46</f>
        <v>7908.78</v>
      </c>
      <c r="G45" s="216">
        <f>G46</f>
        <v>7862</v>
      </c>
      <c r="H45" s="216">
        <f t="shared" ref="H45:I45" si="12">H46</f>
        <v>7862</v>
      </c>
      <c r="I45" s="216">
        <f t="shared" si="12"/>
        <v>7862</v>
      </c>
      <c r="J45" s="196"/>
      <c r="K45" s="196"/>
      <c r="L45" s="196"/>
      <c r="M45" s="196"/>
      <c r="N45" s="196"/>
      <c r="O45" s="196"/>
      <c r="P45" s="196"/>
      <c r="Q45" s="196"/>
      <c r="R45" s="196"/>
    </row>
    <row r="46" spans="1:18" s="194" customFormat="1" x14ac:dyDescent="0.25">
      <c r="A46" s="266"/>
      <c r="B46" s="268">
        <v>32</v>
      </c>
      <c r="C46" s="267"/>
      <c r="D46" s="193" t="s">
        <v>43</v>
      </c>
      <c r="E46" s="225">
        <f>E47+E49</f>
        <v>7782.84</v>
      </c>
      <c r="F46" s="225">
        <f>F47+F49</f>
        <v>7908.78</v>
      </c>
      <c r="G46" s="225">
        <f>G47+G49</f>
        <v>7862</v>
      </c>
      <c r="H46" s="225">
        <f t="shared" ref="H46:I46" si="13">H47+H49</f>
        <v>7862</v>
      </c>
      <c r="I46" s="225">
        <f t="shared" si="13"/>
        <v>7862</v>
      </c>
      <c r="J46" s="285"/>
      <c r="K46" s="285"/>
      <c r="L46" s="285"/>
      <c r="M46" s="285"/>
      <c r="N46" s="285"/>
      <c r="O46" s="285"/>
      <c r="P46" s="285"/>
      <c r="Q46" s="285"/>
      <c r="R46" s="285"/>
    </row>
    <row r="47" spans="1:18" s="149" customFormat="1" x14ac:dyDescent="0.25">
      <c r="A47" s="178"/>
      <c r="B47" s="269">
        <v>322</v>
      </c>
      <c r="C47" s="175"/>
      <c r="D47" s="148" t="s">
        <v>77</v>
      </c>
      <c r="E47" s="221">
        <f>E48</f>
        <v>1061.78</v>
      </c>
      <c r="F47" s="221">
        <f>F48</f>
        <v>1061.78</v>
      </c>
      <c r="G47" s="221">
        <f>G48</f>
        <v>984</v>
      </c>
      <c r="H47" s="221">
        <f t="shared" ref="H47:I47" si="14">H48</f>
        <v>984</v>
      </c>
      <c r="I47" s="221">
        <f t="shared" si="14"/>
        <v>984</v>
      </c>
      <c r="J47" s="196"/>
      <c r="K47" s="196"/>
      <c r="L47" s="196"/>
      <c r="M47" s="196"/>
      <c r="N47" s="196"/>
      <c r="O47" s="196"/>
      <c r="P47" s="196"/>
      <c r="Q47" s="196"/>
      <c r="R47" s="196"/>
    </row>
    <row r="48" spans="1:18" ht="26.25" x14ac:dyDescent="0.25">
      <c r="A48" s="52"/>
      <c r="B48" s="250">
        <v>3224</v>
      </c>
      <c r="C48" s="53"/>
      <c r="D48" s="51" t="s">
        <v>102</v>
      </c>
      <c r="E48" s="213">
        <v>1061.78</v>
      </c>
      <c r="F48" s="213">
        <v>1061.78</v>
      </c>
      <c r="G48" s="213">
        <v>984</v>
      </c>
      <c r="H48" s="213">
        <v>984</v>
      </c>
      <c r="I48" s="213">
        <v>984</v>
      </c>
      <c r="J48" s="196"/>
      <c r="K48" s="196"/>
      <c r="L48" s="196"/>
      <c r="M48" s="196"/>
      <c r="N48" s="196"/>
      <c r="O48" s="196"/>
      <c r="P48" s="196"/>
      <c r="Q48" s="196"/>
      <c r="R48" s="196"/>
    </row>
    <row r="49" spans="1:18" s="149" customFormat="1" x14ac:dyDescent="0.25">
      <c r="A49" s="162"/>
      <c r="B49" s="269">
        <v>323</v>
      </c>
      <c r="C49" s="164"/>
      <c r="D49" s="148" t="s">
        <v>82</v>
      </c>
      <c r="E49" s="221">
        <f>E50+E51</f>
        <v>6721.06</v>
      </c>
      <c r="F49" s="221">
        <f>F50+F51</f>
        <v>6847</v>
      </c>
      <c r="G49" s="221">
        <f>G50+G51</f>
        <v>6878</v>
      </c>
      <c r="H49" s="221">
        <f t="shared" ref="H49:I49" si="15">H50+H51</f>
        <v>6878</v>
      </c>
      <c r="I49" s="221">
        <f t="shared" si="15"/>
        <v>6878</v>
      </c>
      <c r="J49" s="196"/>
      <c r="K49" s="196"/>
      <c r="L49" s="196"/>
      <c r="M49" s="196"/>
      <c r="N49" s="196"/>
      <c r="O49" s="196"/>
      <c r="P49" s="196"/>
      <c r="Q49" s="196"/>
      <c r="R49" s="196"/>
    </row>
    <row r="50" spans="1:18" ht="15" customHeight="1" x14ac:dyDescent="0.25">
      <c r="A50" s="52"/>
      <c r="B50" s="250">
        <v>3232</v>
      </c>
      <c r="C50" s="53"/>
      <c r="D50" s="59" t="s">
        <v>103</v>
      </c>
      <c r="E50" s="213">
        <v>6721.06</v>
      </c>
      <c r="F50" s="213">
        <v>6847</v>
      </c>
      <c r="G50" s="213">
        <v>6878</v>
      </c>
      <c r="H50" s="213">
        <v>6878</v>
      </c>
      <c r="I50" s="213">
        <v>6878</v>
      </c>
      <c r="J50" s="196"/>
      <c r="K50" s="196"/>
      <c r="L50" s="196"/>
      <c r="M50" s="196"/>
      <c r="N50" s="196"/>
      <c r="O50" s="196"/>
      <c r="P50" s="196"/>
      <c r="Q50" s="196"/>
      <c r="R50" s="196"/>
    </row>
    <row r="51" spans="1:18" x14ac:dyDescent="0.25">
      <c r="A51" s="52"/>
      <c r="B51" s="250">
        <v>3237</v>
      </c>
      <c r="C51" s="53"/>
      <c r="D51" s="59" t="s">
        <v>88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196"/>
      <c r="K51" s="196"/>
      <c r="L51" s="196"/>
      <c r="M51" s="196"/>
      <c r="N51" s="196"/>
      <c r="O51" s="196"/>
      <c r="P51" s="196"/>
      <c r="Q51" s="196"/>
      <c r="R51" s="196"/>
    </row>
    <row r="52" spans="1:18" s="96" customFormat="1" ht="15" customHeight="1" x14ac:dyDescent="0.25">
      <c r="A52" s="320" t="s">
        <v>104</v>
      </c>
      <c r="B52" s="321"/>
      <c r="C52" s="322"/>
      <c r="D52" s="98" t="s">
        <v>105</v>
      </c>
      <c r="E52" s="211">
        <v>0</v>
      </c>
      <c r="F52" s="211">
        <v>0</v>
      </c>
      <c r="G52" s="211">
        <v>0</v>
      </c>
      <c r="H52" s="212"/>
      <c r="I52" s="224"/>
      <c r="J52" s="196"/>
      <c r="K52" s="196"/>
      <c r="L52" s="196"/>
      <c r="M52" s="196"/>
      <c r="N52" s="196"/>
      <c r="O52" s="196"/>
      <c r="P52" s="196"/>
      <c r="Q52" s="196"/>
      <c r="R52" s="196"/>
    </row>
    <row r="53" spans="1:18" s="196" customFormat="1" hidden="1" x14ac:dyDescent="0.25">
      <c r="A53" s="60"/>
      <c r="B53" s="61"/>
      <c r="C53" s="62"/>
      <c r="D53" s="195"/>
      <c r="E53" s="213"/>
      <c r="F53" s="214"/>
      <c r="G53" s="214"/>
      <c r="H53" s="214"/>
      <c r="I53" s="215"/>
    </row>
    <row r="54" spans="1:18" s="196" customFormat="1" x14ac:dyDescent="0.25">
      <c r="A54" s="311" t="s">
        <v>218</v>
      </c>
      <c r="B54" s="312"/>
      <c r="C54" s="313"/>
      <c r="D54" s="286" t="s">
        <v>20</v>
      </c>
      <c r="E54" s="213"/>
      <c r="F54" s="213"/>
      <c r="G54" s="213"/>
      <c r="H54" s="214"/>
      <c r="I54" s="215"/>
    </row>
    <row r="55" spans="1:18" s="196" customFormat="1" x14ac:dyDescent="0.25">
      <c r="A55" s="266"/>
      <c r="B55" s="268">
        <v>32</v>
      </c>
      <c r="C55" s="267"/>
      <c r="D55" s="193" t="s">
        <v>43</v>
      </c>
      <c r="E55" s="225">
        <f>E56+E58</f>
        <v>3075.13</v>
      </c>
      <c r="F55" s="225">
        <f>F56+F58</f>
        <v>0</v>
      </c>
      <c r="G55" s="225">
        <f>G56+G58</f>
        <v>0</v>
      </c>
      <c r="H55" s="225">
        <f t="shared" ref="H55:I55" si="16">H56+H58</f>
        <v>0</v>
      </c>
      <c r="I55" s="225">
        <f t="shared" si="16"/>
        <v>0</v>
      </c>
    </row>
    <row r="56" spans="1:18" s="196" customFormat="1" x14ac:dyDescent="0.25">
      <c r="A56" s="178"/>
      <c r="B56" s="269">
        <v>322</v>
      </c>
      <c r="C56" s="175"/>
      <c r="D56" s="148" t="s">
        <v>77</v>
      </c>
      <c r="E56" s="221">
        <f>E57</f>
        <v>3075.13</v>
      </c>
      <c r="F56" s="221">
        <f>F57</f>
        <v>0</v>
      </c>
      <c r="G56" s="221">
        <f>G57</f>
        <v>0</v>
      </c>
      <c r="H56" s="221">
        <f t="shared" ref="H56:I56" si="17">H57</f>
        <v>0</v>
      </c>
      <c r="I56" s="221">
        <f t="shared" si="17"/>
        <v>0</v>
      </c>
    </row>
    <row r="57" spans="1:18" s="196" customFormat="1" x14ac:dyDescent="0.25">
      <c r="A57" s="270"/>
      <c r="B57" s="250">
        <v>3223</v>
      </c>
      <c r="C57" s="271"/>
      <c r="D57" s="51" t="s">
        <v>235</v>
      </c>
      <c r="E57" s="213">
        <v>3075.13</v>
      </c>
      <c r="F57" s="213"/>
      <c r="G57" s="213"/>
      <c r="H57" s="213"/>
      <c r="I57" s="213"/>
    </row>
    <row r="58" spans="1:18" s="196" customFormat="1" x14ac:dyDescent="0.25">
      <c r="A58" s="61"/>
      <c r="B58" s="61"/>
      <c r="C58" s="62"/>
      <c r="D58" s="195"/>
      <c r="E58" s="213"/>
      <c r="F58" s="213"/>
      <c r="G58" s="213"/>
      <c r="H58" s="214"/>
      <c r="I58" s="215"/>
    </row>
    <row r="59" spans="1:18" s="126" customFormat="1" x14ac:dyDescent="0.25">
      <c r="A59" s="124" t="s">
        <v>106</v>
      </c>
      <c r="B59" s="127"/>
      <c r="C59" s="128"/>
      <c r="D59" s="125" t="s">
        <v>107</v>
      </c>
      <c r="E59" s="226">
        <f>E60+E76+E83+E90+H2+E151+E158</f>
        <v>59503.420000000006</v>
      </c>
      <c r="F59" s="226" t="e">
        <f>F60+F76+F83+F90+#REF!+F151+F158</f>
        <v>#REF!</v>
      </c>
      <c r="G59" s="226" t="e">
        <f>G60+G76+G83+G90+#REF!+G151+G158</f>
        <v>#REF!</v>
      </c>
      <c r="H59" s="227"/>
      <c r="I59" s="228"/>
      <c r="J59" s="196"/>
      <c r="K59" s="196"/>
      <c r="L59" s="196"/>
      <c r="M59" s="196"/>
      <c r="N59" s="196"/>
      <c r="O59" s="196"/>
      <c r="P59" s="196"/>
      <c r="Q59" s="196"/>
      <c r="R59" s="196"/>
    </row>
    <row r="60" spans="1:18" s="96" customFormat="1" x14ac:dyDescent="0.25">
      <c r="A60" s="99" t="s">
        <v>108</v>
      </c>
      <c r="B60" s="100"/>
      <c r="C60" s="101"/>
      <c r="D60" s="98" t="s">
        <v>109</v>
      </c>
      <c r="E60" s="211">
        <f>E62</f>
        <v>331.81</v>
      </c>
      <c r="F60" s="211">
        <f>F62</f>
        <v>0</v>
      </c>
      <c r="G60" s="211">
        <f>G62</f>
        <v>0</v>
      </c>
      <c r="H60" s="212"/>
      <c r="I60" s="224"/>
      <c r="J60" s="196"/>
      <c r="K60" s="196"/>
      <c r="L60" s="196"/>
      <c r="M60" s="196"/>
      <c r="N60" s="196"/>
      <c r="O60" s="196"/>
      <c r="P60" s="196"/>
      <c r="Q60" s="196"/>
      <c r="R60" s="196"/>
    </row>
    <row r="61" spans="1:18" s="96" customFormat="1" x14ac:dyDescent="0.25">
      <c r="A61" s="311" t="s">
        <v>218</v>
      </c>
      <c r="B61" s="312"/>
      <c r="C61" s="313"/>
      <c r="D61" s="280" t="s">
        <v>20</v>
      </c>
      <c r="E61" s="213"/>
      <c r="F61" s="213"/>
      <c r="G61" s="213"/>
      <c r="H61" s="214"/>
      <c r="I61" s="215"/>
      <c r="J61" s="196"/>
      <c r="K61" s="196"/>
      <c r="L61" s="196"/>
      <c r="M61" s="196"/>
      <c r="N61" s="196"/>
      <c r="O61" s="196"/>
      <c r="P61" s="196"/>
      <c r="Q61" s="196"/>
      <c r="R61" s="196"/>
    </row>
    <row r="62" spans="1:18" s="79" customFormat="1" x14ac:dyDescent="0.25">
      <c r="A62" s="256"/>
      <c r="B62" s="260">
        <v>3</v>
      </c>
      <c r="C62" s="257"/>
      <c r="D62" s="78" t="s">
        <v>24</v>
      </c>
      <c r="E62" s="216">
        <f t="shared" ref="E62:G62" si="18">E63</f>
        <v>331.81</v>
      </c>
      <c r="F62" s="216">
        <f t="shared" si="18"/>
        <v>0</v>
      </c>
      <c r="G62" s="216">
        <f t="shared" si="18"/>
        <v>0</v>
      </c>
      <c r="H62" s="217"/>
      <c r="I62" s="218"/>
      <c r="J62" s="196"/>
      <c r="K62" s="196"/>
      <c r="L62" s="196"/>
      <c r="M62" s="196"/>
      <c r="N62" s="196"/>
      <c r="O62" s="196"/>
      <c r="P62" s="196"/>
      <c r="Q62" s="196"/>
      <c r="R62" s="196"/>
    </row>
    <row r="63" spans="1:18" s="86" customFormat="1" x14ac:dyDescent="0.25">
      <c r="A63" s="258"/>
      <c r="B63" s="261">
        <v>32</v>
      </c>
      <c r="C63" s="259"/>
      <c r="D63" s="94" t="s">
        <v>43</v>
      </c>
      <c r="E63" s="229">
        <f>E64+E68+E72+E74</f>
        <v>331.81</v>
      </c>
      <c r="F63" s="229">
        <f>F64+F68+F72+F74</f>
        <v>0</v>
      </c>
      <c r="G63" s="229">
        <f>G64+G68+G72+G74</f>
        <v>0</v>
      </c>
      <c r="H63" s="230"/>
      <c r="I63" s="231"/>
      <c r="J63" s="196"/>
      <c r="K63" s="196"/>
      <c r="L63" s="196"/>
      <c r="M63" s="196"/>
      <c r="N63" s="196"/>
      <c r="O63" s="196"/>
      <c r="P63" s="196"/>
      <c r="Q63" s="196"/>
      <c r="R63" s="196"/>
    </row>
    <row r="64" spans="1:18" s="149" customFormat="1" x14ac:dyDescent="0.25">
      <c r="A64" s="178"/>
      <c r="B64" s="262">
        <v>321</v>
      </c>
      <c r="C64" s="175"/>
      <c r="D64" s="148" t="s">
        <v>73</v>
      </c>
      <c r="E64" s="221">
        <f>E65+E66+E67</f>
        <v>0</v>
      </c>
      <c r="F64" s="221">
        <f>F65+F66+F67</f>
        <v>0</v>
      </c>
      <c r="G64" s="221">
        <f>G65+G66+G67</f>
        <v>0</v>
      </c>
      <c r="H64" s="222"/>
      <c r="I64" s="223"/>
      <c r="J64" s="196"/>
      <c r="K64" s="196"/>
      <c r="L64" s="196"/>
      <c r="M64" s="196"/>
      <c r="N64" s="196"/>
      <c r="O64" s="196"/>
      <c r="P64" s="196"/>
      <c r="Q64" s="196"/>
      <c r="R64" s="196"/>
    </row>
    <row r="65" spans="1:18" x14ac:dyDescent="0.25">
      <c r="A65" s="52"/>
      <c r="B65" s="263">
        <v>3211</v>
      </c>
      <c r="C65" s="53"/>
      <c r="D65" s="51" t="s">
        <v>74</v>
      </c>
      <c r="E65" s="213">
        <v>0</v>
      </c>
      <c r="F65" s="213">
        <v>0</v>
      </c>
      <c r="G65" s="213">
        <v>0</v>
      </c>
      <c r="H65" s="214"/>
      <c r="I65" s="215"/>
      <c r="J65" s="196"/>
      <c r="K65" s="196"/>
      <c r="L65" s="196"/>
      <c r="M65" s="196"/>
      <c r="N65" s="196"/>
      <c r="O65" s="196"/>
      <c r="P65" s="196"/>
      <c r="Q65" s="196"/>
      <c r="R65" s="196"/>
    </row>
    <row r="66" spans="1:18" x14ac:dyDescent="0.25">
      <c r="A66" s="249"/>
      <c r="B66" s="263">
        <v>3213</v>
      </c>
      <c r="C66" s="53"/>
      <c r="D66" s="51" t="s">
        <v>75</v>
      </c>
      <c r="E66" s="213">
        <v>0</v>
      </c>
      <c r="F66" s="213">
        <v>0</v>
      </c>
      <c r="G66" s="213">
        <v>0</v>
      </c>
      <c r="H66" s="214"/>
      <c r="I66" s="215"/>
      <c r="J66" s="196"/>
      <c r="K66" s="196"/>
      <c r="L66" s="196"/>
      <c r="M66" s="196"/>
      <c r="N66" s="196"/>
      <c r="O66" s="196"/>
      <c r="P66" s="196"/>
      <c r="Q66" s="196"/>
      <c r="R66" s="196"/>
    </row>
    <row r="67" spans="1:18" ht="16.5" customHeight="1" x14ac:dyDescent="0.25">
      <c r="A67" s="52"/>
      <c r="B67" s="250">
        <v>3214</v>
      </c>
      <c r="C67" s="53"/>
      <c r="D67" s="51" t="s">
        <v>76</v>
      </c>
      <c r="E67" s="213">
        <v>0</v>
      </c>
      <c r="F67" s="213">
        <v>0</v>
      </c>
      <c r="G67" s="213">
        <v>0</v>
      </c>
      <c r="H67" s="214"/>
      <c r="I67" s="215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1:18" s="149" customFormat="1" x14ac:dyDescent="0.25">
      <c r="A68" s="162"/>
      <c r="B68" s="163">
        <v>322</v>
      </c>
      <c r="C68" s="164"/>
      <c r="D68" s="148" t="s">
        <v>77</v>
      </c>
      <c r="E68" s="221">
        <f>E69+E70+E71</f>
        <v>0</v>
      </c>
      <c r="F68" s="221">
        <f>F69+F70+F71</f>
        <v>0</v>
      </c>
      <c r="G68" s="221">
        <f>G69+G70+G71</f>
        <v>0</v>
      </c>
      <c r="H68" s="222"/>
      <c r="I68" s="223"/>
      <c r="J68" s="196"/>
      <c r="K68" s="196"/>
      <c r="L68" s="196"/>
      <c r="M68" s="196"/>
      <c r="N68" s="196"/>
      <c r="O68" s="196"/>
      <c r="P68" s="196"/>
      <c r="Q68" s="196"/>
      <c r="R68" s="196"/>
    </row>
    <row r="69" spans="1:18" ht="12.75" customHeight="1" x14ac:dyDescent="0.25">
      <c r="A69" s="52"/>
      <c r="B69" s="58">
        <v>3221</v>
      </c>
      <c r="C69" s="53"/>
      <c r="D69" s="51" t="s">
        <v>110</v>
      </c>
      <c r="E69" s="213">
        <v>0</v>
      </c>
      <c r="F69" s="213">
        <v>0</v>
      </c>
      <c r="G69" s="213">
        <v>0</v>
      </c>
      <c r="H69" s="214"/>
      <c r="I69" s="215"/>
      <c r="J69" s="196"/>
      <c r="K69" s="196"/>
      <c r="L69" s="196"/>
      <c r="M69" s="196"/>
      <c r="N69" s="196"/>
      <c r="O69" s="196"/>
      <c r="P69" s="196"/>
      <c r="Q69" s="196"/>
      <c r="R69" s="196"/>
    </row>
    <row r="70" spans="1:18" x14ac:dyDescent="0.25">
      <c r="A70" s="52"/>
      <c r="B70" s="58">
        <v>3222</v>
      </c>
      <c r="C70" s="53"/>
      <c r="D70" s="51" t="s">
        <v>111</v>
      </c>
      <c r="E70" s="213">
        <v>0</v>
      </c>
      <c r="F70" s="213">
        <v>0</v>
      </c>
      <c r="G70" s="213">
        <v>0</v>
      </c>
      <c r="H70" s="214"/>
      <c r="I70" s="215"/>
      <c r="J70" s="196"/>
      <c r="K70" s="196"/>
      <c r="L70" s="196"/>
      <c r="M70" s="196"/>
      <c r="N70" s="196"/>
      <c r="O70" s="196"/>
      <c r="P70" s="196"/>
      <c r="Q70" s="196"/>
      <c r="R70" s="196"/>
    </row>
    <row r="71" spans="1:18" x14ac:dyDescent="0.25">
      <c r="A71" s="52"/>
      <c r="B71" s="58">
        <v>3225</v>
      </c>
      <c r="C71" s="53"/>
      <c r="D71" s="51" t="s">
        <v>112</v>
      </c>
      <c r="E71" s="213">
        <v>0</v>
      </c>
      <c r="F71" s="213">
        <v>0</v>
      </c>
      <c r="G71" s="213">
        <v>0</v>
      </c>
      <c r="H71" s="214"/>
      <c r="I71" s="215"/>
      <c r="J71" s="196"/>
      <c r="K71" s="196"/>
      <c r="L71" s="196"/>
      <c r="M71" s="196"/>
      <c r="N71" s="196"/>
      <c r="O71" s="196"/>
      <c r="P71" s="196"/>
      <c r="Q71" s="196"/>
      <c r="R71" s="196"/>
    </row>
    <row r="72" spans="1:18" s="149" customFormat="1" x14ac:dyDescent="0.25">
      <c r="A72" s="162"/>
      <c r="B72" s="177">
        <v>323</v>
      </c>
      <c r="C72" s="164"/>
      <c r="D72" s="176" t="s">
        <v>82</v>
      </c>
      <c r="E72" s="221">
        <f>E73</f>
        <v>0</v>
      </c>
      <c r="F72" s="221">
        <f>F73</f>
        <v>0</v>
      </c>
      <c r="G72" s="221">
        <f>G73</f>
        <v>0</v>
      </c>
      <c r="H72" s="222"/>
      <c r="I72" s="223"/>
      <c r="J72" s="196"/>
      <c r="K72" s="196"/>
      <c r="L72" s="196"/>
      <c r="M72" s="196"/>
      <c r="N72" s="196"/>
      <c r="O72" s="196"/>
      <c r="P72" s="196"/>
      <c r="Q72" s="196"/>
      <c r="R72" s="196"/>
    </row>
    <row r="73" spans="1:18" x14ac:dyDescent="0.25">
      <c r="A73" s="52"/>
      <c r="B73" s="58">
        <v>3237</v>
      </c>
      <c r="C73" s="53"/>
      <c r="D73" s="51" t="s">
        <v>88</v>
      </c>
      <c r="E73" s="213">
        <v>0</v>
      </c>
      <c r="F73" s="213">
        <v>0</v>
      </c>
      <c r="G73" s="213">
        <v>0</v>
      </c>
      <c r="H73" s="214"/>
      <c r="I73" s="215"/>
      <c r="J73" s="196"/>
      <c r="K73" s="196"/>
      <c r="L73" s="196"/>
      <c r="M73" s="196"/>
      <c r="N73" s="196"/>
      <c r="O73" s="196"/>
      <c r="P73" s="196"/>
      <c r="Q73" s="196"/>
      <c r="R73" s="196"/>
    </row>
    <row r="74" spans="1:18" s="149" customFormat="1" ht="17.25" customHeight="1" x14ac:dyDescent="0.25">
      <c r="A74" s="162"/>
      <c r="B74" s="177">
        <v>329</v>
      </c>
      <c r="C74" s="164"/>
      <c r="D74" s="176" t="s">
        <v>91</v>
      </c>
      <c r="E74" s="221">
        <f>E75</f>
        <v>331.81</v>
      </c>
      <c r="F74" s="221">
        <f>F75</f>
        <v>0</v>
      </c>
      <c r="G74" s="221">
        <f>G75</f>
        <v>0</v>
      </c>
      <c r="H74" s="222"/>
      <c r="I74" s="223"/>
      <c r="J74" s="196"/>
      <c r="K74" s="196"/>
      <c r="L74" s="196"/>
      <c r="M74" s="196"/>
      <c r="N74" s="196"/>
      <c r="O74" s="196"/>
      <c r="P74" s="196"/>
      <c r="Q74" s="196"/>
      <c r="R74" s="196"/>
    </row>
    <row r="75" spans="1:18" ht="16.5" customHeight="1" x14ac:dyDescent="0.25">
      <c r="A75" s="52"/>
      <c r="B75" s="58">
        <v>3299</v>
      </c>
      <c r="C75" s="53"/>
      <c r="D75" s="51" t="s">
        <v>91</v>
      </c>
      <c r="E75" s="213">
        <v>331.81</v>
      </c>
      <c r="F75" s="213">
        <v>0</v>
      </c>
      <c r="G75" s="213">
        <v>0</v>
      </c>
      <c r="H75" s="214"/>
      <c r="I75" s="215"/>
      <c r="J75" s="196"/>
      <c r="K75" s="196"/>
      <c r="L75" s="196"/>
      <c r="M75" s="196"/>
      <c r="N75" s="196"/>
      <c r="O75" s="196"/>
      <c r="P75" s="196"/>
      <c r="Q75" s="196"/>
      <c r="R75" s="196"/>
    </row>
    <row r="76" spans="1:18" s="103" customFormat="1" x14ac:dyDescent="0.25">
      <c r="A76" s="104" t="s">
        <v>113</v>
      </c>
      <c r="B76" s="105"/>
      <c r="C76" s="106"/>
      <c r="D76" s="107" t="s">
        <v>114</v>
      </c>
      <c r="E76" s="209">
        <f>E78</f>
        <v>0</v>
      </c>
      <c r="F76" s="209">
        <f>F78</f>
        <v>0</v>
      </c>
      <c r="G76" s="209">
        <f>G78</f>
        <v>0</v>
      </c>
      <c r="H76" s="210"/>
      <c r="I76" s="232"/>
      <c r="J76" s="196"/>
      <c r="K76" s="196"/>
      <c r="L76" s="196"/>
      <c r="M76" s="196"/>
      <c r="N76" s="196"/>
      <c r="O76" s="196"/>
      <c r="P76" s="196"/>
      <c r="Q76" s="196"/>
      <c r="R76" s="196"/>
    </row>
    <row r="77" spans="1:18" s="103" customFormat="1" x14ac:dyDescent="0.25">
      <c r="A77" s="311" t="s">
        <v>218</v>
      </c>
      <c r="B77" s="312"/>
      <c r="C77" s="313"/>
      <c r="D77" s="280" t="s">
        <v>20</v>
      </c>
      <c r="E77" s="213"/>
      <c r="F77" s="213"/>
      <c r="G77" s="213"/>
      <c r="H77" s="214"/>
      <c r="I77" s="215"/>
      <c r="J77" s="196"/>
      <c r="K77" s="196"/>
      <c r="L77" s="196"/>
      <c r="M77" s="196"/>
      <c r="N77" s="196"/>
      <c r="O77" s="196"/>
      <c r="P77" s="196"/>
      <c r="Q77" s="196"/>
      <c r="R77" s="196"/>
    </row>
    <row r="78" spans="1:18" s="79" customFormat="1" x14ac:dyDescent="0.25">
      <c r="A78" s="129"/>
      <c r="B78" s="130">
        <v>3</v>
      </c>
      <c r="C78" s="131"/>
      <c r="D78" s="132" t="s">
        <v>24</v>
      </c>
      <c r="E78" s="216">
        <f>E79</f>
        <v>0</v>
      </c>
      <c r="F78" s="216">
        <f t="shared" ref="F78:G79" si="19">F79</f>
        <v>0</v>
      </c>
      <c r="G78" s="216">
        <f t="shared" si="19"/>
        <v>0</v>
      </c>
      <c r="H78" s="217"/>
      <c r="I78" s="218"/>
      <c r="J78" s="196"/>
      <c r="K78" s="196"/>
      <c r="L78" s="196"/>
      <c r="M78" s="196"/>
      <c r="N78" s="196"/>
      <c r="O78" s="196"/>
      <c r="P78" s="196"/>
      <c r="Q78" s="196"/>
      <c r="R78" s="196"/>
    </row>
    <row r="79" spans="1:18" s="86" customFormat="1" x14ac:dyDescent="0.25">
      <c r="A79" s="82"/>
      <c r="B79" s="91">
        <v>32</v>
      </c>
      <c r="C79" s="84"/>
      <c r="D79" s="85" t="s">
        <v>43</v>
      </c>
      <c r="E79" s="229">
        <f>E80</f>
        <v>0</v>
      </c>
      <c r="F79" s="229">
        <f t="shared" si="19"/>
        <v>0</v>
      </c>
      <c r="G79" s="229">
        <f t="shared" si="19"/>
        <v>0</v>
      </c>
      <c r="H79" s="230"/>
      <c r="I79" s="231"/>
      <c r="J79" s="196"/>
      <c r="K79" s="196"/>
      <c r="L79" s="196"/>
      <c r="M79" s="196"/>
      <c r="N79" s="196"/>
      <c r="O79" s="196"/>
      <c r="P79" s="196"/>
      <c r="Q79" s="196"/>
      <c r="R79" s="196"/>
    </row>
    <row r="80" spans="1:18" s="149" customFormat="1" ht="18.75" customHeight="1" x14ac:dyDescent="0.25">
      <c r="A80" s="162"/>
      <c r="B80" s="177">
        <v>329</v>
      </c>
      <c r="C80" s="164"/>
      <c r="D80" s="176" t="s">
        <v>91</v>
      </c>
      <c r="E80" s="221">
        <f>E81+E82</f>
        <v>0</v>
      </c>
      <c r="F80" s="221">
        <f t="shared" ref="F80:G80" si="20">F81+F82</f>
        <v>0</v>
      </c>
      <c r="G80" s="221">
        <f t="shared" si="20"/>
        <v>0</v>
      </c>
      <c r="H80" s="222"/>
      <c r="I80" s="223"/>
      <c r="J80" s="196"/>
      <c r="K80" s="196"/>
      <c r="L80" s="196"/>
      <c r="M80" s="196"/>
      <c r="N80" s="196"/>
      <c r="O80" s="196"/>
      <c r="P80" s="196"/>
      <c r="Q80" s="196"/>
      <c r="R80" s="196"/>
    </row>
    <row r="81" spans="1:18" ht="26.25" x14ac:dyDescent="0.25">
      <c r="A81" s="52"/>
      <c r="B81" s="58">
        <v>3291</v>
      </c>
      <c r="C81" s="53"/>
      <c r="D81" s="51" t="s">
        <v>115</v>
      </c>
      <c r="E81" s="213">
        <v>0</v>
      </c>
      <c r="F81" s="213">
        <v>0</v>
      </c>
      <c r="G81" s="213">
        <v>0</v>
      </c>
      <c r="H81" s="214"/>
      <c r="I81" s="215"/>
      <c r="J81" s="196"/>
      <c r="K81" s="196"/>
      <c r="L81" s="196"/>
      <c r="M81" s="196"/>
      <c r="N81" s="196"/>
      <c r="O81" s="196"/>
      <c r="P81" s="196"/>
      <c r="Q81" s="196"/>
      <c r="R81" s="196"/>
    </row>
    <row r="82" spans="1:18" ht="15" customHeight="1" x14ac:dyDescent="0.25">
      <c r="A82" s="52"/>
      <c r="B82" s="58">
        <v>3299</v>
      </c>
      <c r="C82" s="53"/>
      <c r="D82" s="51" t="s">
        <v>91</v>
      </c>
      <c r="E82" s="213">
        <v>0</v>
      </c>
      <c r="F82" s="213">
        <v>0</v>
      </c>
      <c r="G82" s="213">
        <v>0</v>
      </c>
      <c r="H82" s="214"/>
      <c r="I82" s="215"/>
      <c r="J82" s="196"/>
      <c r="K82" s="196"/>
      <c r="L82" s="196"/>
      <c r="M82" s="196"/>
      <c r="N82" s="196"/>
      <c r="O82" s="196"/>
      <c r="P82" s="196"/>
      <c r="Q82" s="196"/>
      <c r="R82" s="196"/>
    </row>
    <row r="83" spans="1:18" s="199" customFormat="1" ht="24" customHeight="1" x14ac:dyDescent="0.25">
      <c r="A83" s="99" t="s">
        <v>120</v>
      </c>
      <c r="B83" s="100"/>
      <c r="C83" s="101"/>
      <c r="D83" s="98" t="s">
        <v>195</v>
      </c>
      <c r="E83" s="209">
        <f>E87</f>
        <v>530.89</v>
      </c>
      <c r="F83" s="209">
        <f t="shared" ref="F83:I83" si="21">F87</f>
        <v>519.35</v>
      </c>
      <c r="G83" s="209">
        <f t="shared" si="21"/>
        <v>530.88</v>
      </c>
      <c r="H83" s="209">
        <f t="shared" si="21"/>
        <v>530.88</v>
      </c>
      <c r="I83" s="209">
        <f t="shared" si="21"/>
        <v>530.88</v>
      </c>
      <c r="J83" s="284"/>
      <c r="K83" s="284"/>
      <c r="L83" s="284"/>
      <c r="M83" s="284"/>
      <c r="N83" s="284"/>
      <c r="O83" s="284"/>
      <c r="P83" s="284"/>
      <c r="Q83" s="284"/>
      <c r="R83" s="284"/>
    </row>
    <row r="84" spans="1:18" s="199" customFormat="1" ht="24" customHeight="1" x14ac:dyDescent="0.25">
      <c r="A84" s="311" t="s">
        <v>218</v>
      </c>
      <c r="B84" s="312"/>
      <c r="C84" s="313"/>
      <c r="D84" s="280" t="s">
        <v>20</v>
      </c>
      <c r="E84" s="213"/>
      <c r="F84" s="213"/>
      <c r="G84" s="213"/>
      <c r="H84" s="214"/>
      <c r="I84" s="215"/>
      <c r="J84" s="284"/>
      <c r="K84" s="284"/>
      <c r="L84" s="284"/>
      <c r="M84" s="284"/>
      <c r="N84" s="284"/>
      <c r="O84" s="284"/>
      <c r="P84" s="284"/>
      <c r="Q84" s="284"/>
      <c r="R84" s="284"/>
    </row>
    <row r="85" spans="1:18" s="79" customFormat="1" x14ac:dyDescent="0.25">
      <c r="A85" s="129"/>
      <c r="B85" s="130">
        <v>3</v>
      </c>
      <c r="C85" s="131"/>
      <c r="D85" s="132" t="s">
        <v>24</v>
      </c>
      <c r="E85" s="216">
        <f>E86</f>
        <v>530.89</v>
      </c>
      <c r="F85" s="217">
        <f t="shared" ref="F85:I87" si="22">F86</f>
        <v>519.35</v>
      </c>
      <c r="G85" s="217">
        <f t="shared" si="22"/>
        <v>530.88</v>
      </c>
      <c r="H85" s="217">
        <f t="shared" si="22"/>
        <v>530.88</v>
      </c>
      <c r="I85" s="217">
        <f t="shared" si="22"/>
        <v>530.88</v>
      </c>
      <c r="J85" s="196"/>
      <c r="K85" s="196"/>
      <c r="L85" s="196"/>
      <c r="M85" s="196"/>
      <c r="N85" s="196"/>
      <c r="O85" s="196"/>
      <c r="P85" s="196"/>
      <c r="Q85" s="196"/>
      <c r="R85" s="196"/>
    </row>
    <row r="86" spans="1:18" s="86" customFormat="1" x14ac:dyDescent="0.25">
      <c r="A86" s="82"/>
      <c r="B86" s="91">
        <v>32</v>
      </c>
      <c r="C86" s="84"/>
      <c r="D86" s="85" t="s">
        <v>43</v>
      </c>
      <c r="E86" s="229">
        <f>E87</f>
        <v>530.89</v>
      </c>
      <c r="F86" s="230">
        <f t="shared" si="22"/>
        <v>519.35</v>
      </c>
      <c r="G86" s="230">
        <f t="shared" si="22"/>
        <v>530.88</v>
      </c>
      <c r="H86" s="230">
        <f t="shared" si="22"/>
        <v>530.88</v>
      </c>
      <c r="I86" s="230">
        <f t="shared" si="22"/>
        <v>530.88</v>
      </c>
      <c r="J86" s="196"/>
      <c r="K86" s="196"/>
      <c r="L86" s="196"/>
      <c r="M86" s="196"/>
      <c r="N86" s="196"/>
      <c r="O86" s="196"/>
      <c r="P86" s="196"/>
      <c r="Q86" s="196"/>
      <c r="R86" s="196"/>
    </row>
    <row r="87" spans="1:18" s="149" customFormat="1" ht="20.25" customHeight="1" x14ac:dyDescent="0.25">
      <c r="A87" s="162"/>
      <c r="B87" s="177">
        <v>323</v>
      </c>
      <c r="C87" s="164"/>
      <c r="D87" s="176" t="s">
        <v>82</v>
      </c>
      <c r="E87" s="221">
        <f>E88</f>
        <v>530.89</v>
      </c>
      <c r="F87" s="221">
        <f t="shared" si="22"/>
        <v>519.35</v>
      </c>
      <c r="G87" s="221">
        <f t="shared" si="22"/>
        <v>530.88</v>
      </c>
      <c r="H87" s="221">
        <f t="shared" si="22"/>
        <v>530.88</v>
      </c>
      <c r="I87" s="221">
        <f t="shared" si="22"/>
        <v>530.88</v>
      </c>
      <c r="J87" s="196"/>
      <c r="K87" s="196"/>
      <c r="L87" s="196"/>
      <c r="M87" s="196"/>
      <c r="N87" s="196"/>
      <c r="O87" s="196"/>
      <c r="P87" s="196"/>
      <c r="Q87" s="196"/>
      <c r="R87" s="196"/>
    </row>
    <row r="88" spans="1:18" s="196" customFormat="1" ht="13.5" customHeight="1" x14ac:dyDescent="0.25">
      <c r="A88" s="68"/>
      <c r="B88" s="58">
        <v>3237</v>
      </c>
      <c r="C88" s="75"/>
      <c r="D88" s="236" t="s">
        <v>198</v>
      </c>
      <c r="E88" s="213">
        <v>530.89</v>
      </c>
      <c r="F88" s="213">
        <v>519.35</v>
      </c>
      <c r="G88" s="213">
        <v>530.88</v>
      </c>
      <c r="H88" s="213">
        <v>530.88</v>
      </c>
      <c r="I88" s="213">
        <v>530.88</v>
      </c>
    </row>
    <row r="89" spans="1:18" s="196" customFormat="1" ht="8.25" customHeight="1" x14ac:dyDescent="0.25">
      <c r="A89" s="68"/>
      <c r="B89" s="197"/>
      <c r="C89" s="70"/>
      <c r="D89" s="198"/>
      <c r="E89" s="213"/>
      <c r="F89" s="214"/>
      <c r="G89" s="214"/>
      <c r="H89" s="214"/>
      <c r="I89" s="215"/>
    </row>
    <row r="90" spans="1:18" s="196" customFormat="1" ht="15.75" customHeight="1" x14ac:dyDescent="0.25">
      <c r="A90" s="104" t="s">
        <v>226</v>
      </c>
      <c r="B90" s="105"/>
      <c r="C90" s="106"/>
      <c r="D90" s="107" t="s">
        <v>199</v>
      </c>
      <c r="E90" s="209">
        <f>E92</f>
        <v>51905.570000000007</v>
      </c>
      <c r="F90" s="210">
        <f>F92</f>
        <v>43470.270000000004</v>
      </c>
      <c r="G90" s="210"/>
      <c r="H90" s="210"/>
      <c r="I90" s="232"/>
    </row>
    <row r="91" spans="1:18" s="196" customFormat="1" ht="15.75" customHeight="1" x14ac:dyDescent="0.25">
      <c r="A91" s="311" t="s">
        <v>218</v>
      </c>
      <c r="B91" s="312"/>
      <c r="C91" s="313"/>
      <c r="D91" s="280" t="s">
        <v>20</v>
      </c>
      <c r="E91" s="213"/>
      <c r="F91" s="214"/>
      <c r="G91" s="214"/>
      <c r="H91" s="214"/>
      <c r="I91" s="215"/>
    </row>
    <row r="92" spans="1:18" s="196" customFormat="1" ht="15.75" customHeight="1" x14ac:dyDescent="0.25">
      <c r="A92" s="129"/>
      <c r="B92" s="138">
        <v>3</v>
      </c>
      <c r="C92" s="139"/>
      <c r="D92" s="140" t="s">
        <v>24</v>
      </c>
      <c r="E92" s="216">
        <f>E93+E101</f>
        <v>51905.570000000007</v>
      </c>
      <c r="F92" s="217">
        <f>F93+F101</f>
        <v>43470.270000000004</v>
      </c>
      <c r="G92" s="217"/>
      <c r="H92" s="217"/>
      <c r="I92" s="218"/>
    </row>
    <row r="93" spans="1:18" s="196" customFormat="1" ht="15" customHeight="1" x14ac:dyDescent="0.25">
      <c r="A93" s="82"/>
      <c r="B93" s="83">
        <v>31</v>
      </c>
      <c r="C93" s="93"/>
      <c r="D93" s="157" t="s">
        <v>25</v>
      </c>
      <c r="E93" s="229">
        <f>E94+E96+E98</f>
        <v>48741.060000000005</v>
      </c>
      <c r="F93" s="230">
        <f>F94+F96+F98</f>
        <v>41366.100000000006</v>
      </c>
      <c r="G93" s="230"/>
      <c r="H93" s="230"/>
      <c r="I93" s="231"/>
    </row>
    <row r="94" spans="1:18" s="196" customFormat="1" ht="16.5" customHeight="1" x14ac:dyDescent="0.25">
      <c r="A94" s="162"/>
      <c r="B94" s="163">
        <v>311</v>
      </c>
      <c r="C94" s="175"/>
      <c r="D94" s="165" t="s">
        <v>143</v>
      </c>
      <c r="E94" s="221">
        <f>E95</f>
        <v>40670.07</v>
      </c>
      <c r="F94" s="222">
        <f>F95</f>
        <v>34145.19</v>
      </c>
      <c r="G94" s="222"/>
      <c r="H94" s="222"/>
      <c r="I94" s="223"/>
    </row>
    <row r="95" spans="1:18" s="196" customFormat="1" ht="17.25" customHeight="1" x14ac:dyDescent="0.25">
      <c r="A95" s="68"/>
      <c r="B95" s="69">
        <v>3111</v>
      </c>
      <c r="C95" s="70"/>
      <c r="D95" s="59" t="s">
        <v>117</v>
      </c>
      <c r="E95" s="213">
        <v>40670.07</v>
      </c>
      <c r="F95" s="214">
        <v>34145.19</v>
      </c>
      <c r="G95" s="214"/>
      <c r="H95" s="214"/>
      <c r="I95" s="215"/>
    </row>
    <row r="96" spans="1:18" s="196" customFormat="1" ht="18.75" customHeight="1" x14ac:dyDescent="0.25">
      <c r="A96" s="162"/>
      <c r="B96" s="163">
        <v>312</v>
      </c>
      <c r="C96" s="175"/>
      <c r="D96" s="165" t="s">
        <v>118</v>
      </c>
      <c r="E96" s="221">
        <f>E97</f>
        <v>1360.41</v>
      </c>
      <c r="F96" s="222">
        <f>F97</f>
        <v>1858.12</v>
      </c>
      <c r="G96" s="222"/>
      <c r="H96" s="222"/>
      <c r="I96" s="223"/>
    </row>
    <row r="97" spans="1:18" s="196" customFormat="1" ht="17.25" customHeight="1" x14ac:dyDescent="0.25">
      <c r="A97" s="68"/>
      <c r="B97" s="69">
        <v>3121</v>
      </c>
      <c r="C97" s="70"/>
      <c r="D97" s="59" t="s">
        <v>118</v>
      </c>
      <c r="E97" s="213">
        <v>1360.41</v>
      </c>
      <c r="F97" s="214">
        <v>1858.12</v>
      </c>
      <c r="G97" s="214"/>
      <c r="H97" s="214"/>
      <c r="I97" s="215"/>
    </row>
    <row r="98" spans="1:18" s="196" customFormat="1" ht="15.75" customHeight="1" x14ac:dyDescent="0.25">
      <c r="A98" s="162"/>
      <c r="B98" s="163">
        <v>313</v>
      </c>
      <c r="C98" s="175"/>
      <c r="D98" s="165" t="s">
        <v>119</v>
      </c>
      <c r="E98" s="221">
        <f>E99</f>
        <v>6710.58</v>
      </c>
      <c r="F98" s="222">
        <f>F99+F100</f>
        <v>5362.79</v>
      </c>
      <c r="G98" s="222"/>
      <c r="H98" s="222"/>
      <c r="I98" s="223"/>
    </row>
    <row r="99" spans="1:18" s="103" customFormat="1" x14ac:dyDescent="0.25">
      <c r="A99" s="68"/>
      <c r="B99" s="69">
        <v>3132</v>
      </c>
      <c r="C99" s="70"/>
      <c r="D99" s="59" t="s">
        <v>144</v>
      </c>
      <c r="E99" s="213">
        <v>6710.58</v>
      </c>
      <c r="F99" s="214">
        <v>5362.79</v>
      </c>
      <c r="G99" s="214"/>
      <c r="H99" s="214"/>
      <c r="I99" s="215"/>
      <c r="J99" s="196"/>
      <c r="K99" s="196"/>
      <c r="L99" s="196"/>
      <c r="M99" s="196"/>
      <c r="N99" s="196"/>
      <c r="O99" s="196"/>
      <c r="P99" s="196"/>
      <c r="Q99" s="196"/>
      <c r="R99" s="196"/>
    </row>
    <row r="100" spans="1:18" s="79" customFormat="1" ht="26.25" x14ac:dyDescent="0.25">
      <c r="A100" s="68"/>
      <c r="B100" s="69">
        <v>3133</v>
      </c>
      <c r="C100" s="70"/>
      <c r="D100" s="59" t="s">
        <v>194</v>
      </c>
      <c r="E100" s="213">
        <v>0</v>
      </c>
      <c r="F100" s="214"/>
      <c r="G100" s="214"/>
      <c r="H100" s="214"/>
      <c r="I100" s="215"/>
      <c r="J100" s="196"/>
      <c r="K100" s="196"/>
      <c r="L100" s="196"/>
      <c r="M100" s="196"/>
      <c r="N100" s="196"/>
      <c r="O100" s="196"/>
      <c r="P100" s="196"/>
      <c r="Q100" s="196"/>
      <c r="R100" s="196"/>
    </row>
    <row r="101" spans="1:18" s="86" customFormat="1" x14ac:dyDescent="0.25">
      <c r="A101" s="82"/>
      <c r="B101" s="83">
        <v>32</v>
      </c>
      <c r="C101" s="93"/>
      <c r="D101" s="157" t="s">
        <v>43</v>
      </c>
      <c r="E101" s="229">
        <f>E102</f>
        <v>3164.5099999999998</v>
      </c>
      <c r="F101" s="230">
        <f>F102</f>
        <v>2104.17</v>
      </c>
      <c r="G101" s="230"/>
      <c r="H101" s="230"/>
      <c r="I101" s="231"/>
      <c r="J101" s="196"/>
      <c r="K101" s="196"/>
      <c r="L101" s="196"/>
      <c r="M101" s="196"/>
      <c r="N101" s="196"/>
      <c r="O101" s="196"/>
      <c r="P101" s="196"/>
      <c r="Q101" s="196"/>
      <c r="R101" s="196"/>
    </row>
    <row r="102" spans="1:18" s="149" customFormat="1" x14ac:dyDescent="0.25">
      <c r="A102" s="162"/>
      <c r="B102" s="163">
        <v>321</v>
      </c>
      <c r="C102" s="175"/>
      <c r="D102" s="165" t="s">
        <v>73</v>
      </c>
      <c r="E102" s="221">
        <f>E103+E104</f>
        <v>3164.5099999999998</v>
      </c>
      <c r="F102" s="222">
        <f>F103+F104</f>
        <v>2104.17</v>
      </c>
      <c r="G102" s="222"/>
      <c r="H102" s="222"/>
      <c r="I102" s="223"/>
      <c r="J102" s="196"/>
      <c r="K102" s="196"/>
      <c r="L102" s="196"/>
      <c r="M102" s="196"/>
      <c r="N102" s="196"/>
      <c r="O102" s="196"/>
      <c r="P102" s="196"/>
      <c r="Q102" s="196"/>
      <c r="R102" s="196"/>
    </row>
    <row r="103" spans="1:18" s="196" customFormat="1" x14ac:dyDescent="0.25">
      <c r="A103" s="68"/>
      <c r="B103" s="69">
        <v>3211</v>
      </c>
      <c r="C103" s="72"/>
      <c r="D103" s="200" t="s">
        <v>74</v>
      </c>
      <c r="E103" s="213">
        <v>265.45</v>
      </c>
      <c r="F103" s="214">
        <v>159.27000000000001</v>
      </c>
      <c r="G103" s="214"/>
      <c r="H103" s="214"/>
      <c r="I103" s="215"/>
    </row>
    <row r="104" spans="1:18" ht="16.5" customHeight="1" x14ac:dyDescent="0.25">
      <c r="A104" s="68"/>
      <c r="B104" s="69">
        <v>3212</v>
      </c>
      <c r="C104" s="70"/>
      <c r="D104" s="59" t="s">
        <v>192</v>
      </c>
      <c r="E104" s="213">
        <v>2899.06</v>
      </c>
      <c r="F104" s="214">
        <v>1944.9</v>
      </c>
      <c r="G104" s="214"/>
      <c r="H104" s="214"/>
      <c r="I104" s="215"/>
      <c r="J104" s="196"/>
      <c r="K104" s="196"/>
      <c r="L104" s="196"/>
      <c r="M104" s="196"/>
      <c r="N104" s="196"/>
      <c r="O104" s="196"/>
      <c r="P104" s="196"/>
      <c r="Q104" s="196"/>
      <c r="R104" s="196"/>
    </row>
    <row r="105" spans="1:18" s="196" customFormat="1" ht="15" customHeight="1" x14ac:dyDescent="0.25">
      <c r="A105" s="104" t="s">
        <v>200</v>
      </c>
      <c r="B105" s="105"/>
      <c r="C105" s="106"/>
      <c r="D105" s="107" t="s">
        <v>201</v>
      </c>
      <c r="E105" s="209">
        <f>E107</f>
        <v>26892.269999999997</v>
      </c>
      <c r="F105" s="209">
        <f>F107</f>
        <v>43470.270000000004</v>
      </c>
      <c r="G105" s="210"/>
      <c r="H105" s="210"/>
      <c r="I105" s="232"/>
    </row>
    <row r="106" spans="1:18" s="196" customFormat="1" ht="15" customHeight="1" x14ac:dyDescent="0.25">
      <c r="A106" s="311" t="s">
        <v>218</v>
      </c>
      <c r="B106" s="312"/>
      <c r="C106" s="313"/>
      <c r="D106" s="280" t="s">
        <v>20</v>
      </c>
      <c r="E106" s="213"/>
      <c r="F106" s="213"/>
      <c r="G106" s="214"/>
      <c r="H106" s="214"/>
      <c r="I106" s="215"/>
    </row>
    <row r="107" spans="1:18" s="196" customFormat="1" ht="15" customHeight="1" x14ac:dyDescent="0.25">
      <c r="A107" s="129"/>
      <c r="B107" s="138">
        <v>3</v>
      </c>
      <c r="C107" s="139"/>
      <c r="D107" s="140" t="s">
        <v>24</v>
      </c>
      <c r="E107" s="216">
        <f>E108+E116</f>
        <v>26892.269999999997</v>
      </c>
      <c r="F107" s="216">
        <f>F108+F116</f>
        <v>43470.270000000004</v>
      </c>
      <c r="G107" s="217"/>
      <c r="H107" s="217"/>
      <c r="I107" s="218"/>
    </row>
    <row r="108" spans="1:18" s="196" customFormat="1" ht="15" customHeight="1" x14ac:dyDescent="0.25">
      <c r="A108" s="153"/>
      <c r="B108" s="150">
        <v>31</v>
      </c>
      <c r="C108" s="151"/>
      <c r="D108" s="157" t="s">
        <v>25</v>
      </c>
      <c r="E108" s="229">
        <f>E109+E111+E113</f>
        <v>25561.039999999997</v>
      </c>
      <c r="F108" s="229">
        <f>F109+F111+F113</f>
        <v>41366.100000000006</v>
      </c>
      <c r="G108" s="230"/>
      <c r="H108" s="230"/>
      <c r="I108" s="231"/>
    </row>
    <row r="109" spans="1:18" s="196" customFormat="1" ht="15" customHeight="1" x14ac:dyDescent="0.25">
      <c r="A109" s="162"/>
      <c r="B109" s="163">
        <v>311</v>
      </c>
      <c r="C109" s="175"/>
      <c r="D109" s="165" t="s">
        <v>143</v>
      </c>
      <c r="E109" s="221">
        <f>E110</f>
        <v>19149.64</v>
      </c>
      <c r="F109" s="221">
        <f>F110</f>
        <v>34145.19</v>
      </c>
      <c r="G109" s="222"/>
      <c r="H109" s="222"/>
      <c r="I109" s="223"/>
    </row>
    <row r="110" spans="1:18" s="196" customFormat="1" ht="15" customHeight="1" x14ac:dyDescent="0.25">
      <c r="A110" s="73"/>
      <c r="B110" s="74">
        <v>3111</v>
      </c>
      <c r="C110" s="75"/>
      <c r="D110" s="59" t="s">
        <v>117</v>
      </c>
      <c r="E110" s="213">
        <v>19149.64</v>
      </c>
      <c r="F110" s="213">
        <v>34145.19</v>
      </c>
      <c r="G110" s="214"/>
      <c r="H110" s="214"/>
      <c r="I110" s="215"/>
    </row>
    <row r="111" spans="1:18" s="196" customFormat="1" ht="15" customHeight="1" x14ac:dyDescent="0.25">
      <c r="A111" s="162"/>
      <c r="B111" s="163">
        <v>312</v>
      </c>
      <c r="C111" s="175"/>
      <c r="D111" s="165" t="s">
        <v>118</v>
      </c>
      <c r="E111" s="221">
        <f>E112</f>
        <v>3251.71</v>
      </c>
      <c r="F111" s="221">
        <f>F112</f>
        <v>1858.12</v>
      </c>
      <c r="G111" s="222"/>
      <c r="H111" s="222"/>
      <c r="I111" s="223"/>
    </row>
    <row r="112" spans="1:18" s="196" customFormat="1" ht="15" customHeight="1" x14ac:dyDescent="0.25">
      <c r="A112" s="73"/>
      <c r="B112" s="74">
        <v>3121</v>
      </c>
      <c r="C112" s="75"/>
      <c r="D112" s="59" t="s">
        <v>118</v>
      </c>
      <c r="E112" s="213">
        <v>3251.71</v>
      </c>
      <c r="F112" s="213">
        <v>1858.12</v>
      </c>
      <c r="G112" s="214"/>
      <c r="H112" s="214"/>
      <c r="I112" s="215"/>
    </row>
    <row r="113" spans="1:9" s="196" customFormat="1" ht="15" customHeight="1" x14ac:dyDescent="0.25">
      <c r="A113" s="162"/>
      <c r="B113" s="163">
        <v>313</v>
      </c>
      <c r="C113" s="175"/>
      <c r="D113" s="165" t="s">
        <v>119</v>
      </c>
      <c r="E113" s="221">
        <f>E114</f>
        <v>3159.69</v>
      </c>
      <c r="F113" s="221">
        <f>F114</f>
        <v>5362.79</v>
      </c>
      <c r="G113" s="222"/>
      <c r="H113" s="222"/>
      <c r="I113" s="223"/>
    </row>
    <row r="114" spans="1:9" s="196" customFormat="1" ht="15" customHeight="1" x14ac:dyDescent="0.25">
      <c r="A114" s="73"/>
      <c r="B114" s="74">
        <v>3132</v>
      </c>
      <c r="C114" s="75"/>
      <c r="D114" s="59" t="s">
        <v>144</v>
      </c>
      <c r="E114" s="213">
        <v>3159.69</v>
      </c>
      <c r="F114" s="213">
        <v>5362.79</v>
      </c>
      <c r="G114" s="214"/>
      <c r="H114" s="214"/>
      <c r="I114" s="215"/>
    </row>
    <row r="115" spans="1:9" s="196" customFormat="1" ht="15" customHeight="1" x14ac:dyDescent="0.25">
      <c r="A115" s="73"/>
      <c r="B115" s="74">
        <v>3133</v>
      </c>
      <c r="C115" s="75"/>
      <c r="D115" s="59" t="s">
        <v>194</v>
      </c>
      <c r="E115" s="213">
        <v>0</v>
      </c>
      <c r="F115" s="213">
        <v>0</v>
      </c>
      <c r="G115" s="214"/>
      <c r="H115" s="214"/>
      <c r="I115" s="215"/>
    </row>
    <row r="116" spans="1:9" s="196" customFormat="1" ht="15" customHeight="1" x14ac:dyDescent="0.25">
      <c r="A116" s="153"/>
      <c r="B116" s="150">
        <v>32</v>
      </c>
      <c r="C116" s="151"/>
      <c r="D116" s="157" t="s">
        <v>43</v>
      </c>
      <c r="E116" s="229">
        <f>E117</f>
        <v>1331.23</v>
      </c>
      <c r="F116" s="229">
        <f>F117</f>
        <v>2104.17</v>
      </c>
      <c r="G116" s="230"/>
      <c r="H116" s="230"/>
      <c r="I116" s="231"/>
    </row>
    <row r="117" spans="1:9" s="196" customFormat="1" ht="15" customHeight="1" x14ac:dyDescent="0.25">
      <c r="A117" s="162"/>
      <c r="B117" s="163">
        <v>321</v>
      </c>
      <c r="C117" s="175"/>
      <c r="D117" s="165" t="s">
        <v>73</v>
      </c>
      <c r="E117" s="221">
        <f>E118+E119</f>
        <v>1331.23</v>
      </c>
      <c r="F117" s="221">
        <f>F118+F119</f>
        <v>2104.17</v>
      </c>
      <c r="G117" s="222"/>
      <c r="H117" s="222"/>
      <c r="I117" s="223"/>
    </row>
    <row r="118" spans="1:9" s="196" customFormat="1" ht="15" customHeight="1" x14ac:dyDescent="0.25">
      <c r="A118" s="73"/>
      <c r="B118" s="74">
        <v>3211</v>
      </c>
      <c r="C118" s="72"/>
      <c r="D118" s="200" t="s">
        <v>74</v>
      </c>
      <c r="E118" s="213">
        <v>154.22</v>
      </c>
      <c r="F118" s="213">
        <v>159.27000000000001</v>
      </c>
      <c r="G118" s="214"/>
      <c r="H118" s="214"/>
      <c r="I118" s="215"/>
    </row>
    <row r="119" spans="1:9" s="196" customFormat="1" ht="15" customHeight="1" x14ac:dyDescent="0.25">
      <c r="A119" s="73"/>
      <c r="B119" s="74">
        <v>3212</v>
      </c>
      <c r="C119" s="75"/>
      <c r="D119" s="59" t="s">
        <v>192</v>
      </c>
      <c r="E119" s="213">
        <v>1177.01</v>
      </c>
      <c r="F119" s="213">
        <v>1944.9</v>
      </c>
      <c r="G119" s="214"/>
      <c r="H119" s="214"/>
      <c r="I119" s="215"/>
    </row>
    <row r="120" spans="1:9" s="196" customFormat="1" ht="15" customHeight="1" x14ac:dyDescent="0.25">
      <c r="A120" s="104" t="s">
        <v>200</v>
      </c>
      <c r="B120" s="105"/>
      <c r="C120" s="106"/>
      <c r="D120" s="107" t="s">
        <v>227</v>
      </c>
      <c r="E120" s="209">
        <f>E122</f>
        <v>0</v>
      </c>
      <c r="F120" s="209">
        <f t="shared" ref="F120" si="23">F122</f>
        <v>43470.270000000004</v>
      </c>
      <c r="G120" s="209">
        <f>G122</f>
        <v>94968.12000000001</v>
      </c>
      <c r="H120" s="209">
        <f t="shared" ref="H120:I120" si="24">H122</f>
        <v>0</v>
      </c>
      <c r="I120" s="209">
        <f t="shared" si="24"/>
        <v>0</v>
      </c>
    </row>
    <row r="121" spans="1:9" s="196" customFormat="1" ht="15" customHeight="1" x14ac:dyDescent="0.25">
      <c r="A121" s="311" t="s">
        <v>218</v>
      </c>
      <c r="B121" s="312"/>
      <c r="C121" s="313"/>
      <c r="D121" s="280" t="s">
        <v>20</v>
      </c>
      <c r="E121" s="213"/>
      <c r="F121" s="213"/>
      <c r="G121" s="213"/>
      <c r="H121" s="213"/>
      <c r="I121" s="213"/>
    </row>
    <row r="122" spans="1:9" s="196" customFormat="1" ht="15" customHeight="1" x14ac:dyDescent="0.25">
      <c r="A122" s="129"/>
      <c r="B122" s="138">
        <v>3</v>
      </c>
      <c r="C122" s="139"/>
      <c r="D122" s="140" t="s">
        <v>24</v>
      </c>
      <c r="E122" s="216">
        <f>E123+E131</f>
        <v>0</v>
      </c>
      <c r="F122" s="216">
        <f t="shared" ref="F122" si="25">F123+F131</f>
        <v>43470.270000000004</v>
      </c>
      <c r="G122" s="216">
        <f>G123+G131</f>
        <v>94968.12000000001</v>
      </c>
      <c r="H122" s="216">
        <f t="shared" ref="H122:I122" si="26">H123+H131</f>
        <v>0</v>
      </c>
      <c r="I122" s="216">
        <f t="shared" si="26"/>
        <v>0</v>
      </c>
    </row>
    <row r="123" spans="1:9" s="196" customFormat="1" ht="15" customHeight="1" x14ac:dyDescent="0.25">
      <c r="A123" s="153"/>
      <c r="B123" s="150">
        <v>31</v>
      </c>
      <c r="C123" s="151"/>
      <c r="D123" s="157" t="s">
        <v>25</v>
      </c>
      <c r="E123" s="229">
        <f>E124+E126+E128</f>
        <v>0</v>
      </c>
      <c r="F123" s="229">
        <f t="shared" ref="F123" si="27">F124+F126+F128</f>
        <v>41366.100000000006</v>
      </c>
      <c r="G123" s="229">
        <f>G124+G126+G128</f>
        <v>90759.780000000013</v>
      </c>
      <c r="H123" s="229">
        <f t="shared" ref="H123:I123" si="28">H124+H126+H128</f>
        <v>0</v>
      </c>
      <c r="I123" s="229">
        <f t="shared" si="28"/>
        <v>0</v>
      </c>
    </row>
    <row r="124" spans="1:9" s="196" customFormat="1" ht="15" customHeight="1" x14ac:dyDescent="0.25">
      <c r="A124" s="162"/>
      <c r="B124" s="163">
        <v>311</v>
      </c>
      <c r="C124" s="175"/>
      <c r="D124" s="165" t="s">
        <v>143</v>
      </c>
      <c r="E124" s="221">
        <f>E125</f>
        <v>0</v>
      </c>
      <c r="F124" s="221">
        <f t="shared" ref="F124" si="29">F125</f>
        <v>34145.19</v>
      </c>
      <c r="G124" s="221">
        <f>G125</f>
        <v>74715.490000000005</v>
      </c>
      <c r="H124" s="221">
        <f t="shared" ref="H124:I124" si="30">H125</f>
        <v>0</v>
      </c>
      <c r="I124" s="221">
        <f t="shared" si="30"/>
        <v>0</v>
      </c>
    </row>
    <row r="125" spans="1:9" s="196" customFormat="1" ht="15" customHeight="1" x14ac:dyDescent="0.25">
      <c r="A125" s="73"/>
      <c r="B125" s="74">
        <v>3111</v>
      </c>
      <c r="C125" s="75"/>
      <c r="D125" s="59" t="s">
        <v>117</v>
      </c>
      <c r="E125" s="213"/>
      <c r="F125" s="213">
        <v>34145.19</v>
      </c>
      <c r="G125" s="213">
        <v>74715.490000000005</v>
      </c>
      <c r="H125" s="213"/>
      <c r="I125" s="213"/>
    </row>
    <row r="126" spans="1:9" s="196" customFormat="1" ht="15" customHeight="1" x14ac:dyDescent="0.25">
      <c r="A126" s="162"/>
      <c r="B126" s="163">
        <v>312</v>
      </c>
      <c r="C126" s="175"/>
      <c r="D126" s="165" t="s">
        <v>118</v>
      </c>
      <c r="E126" s="221">
        <f>E127</f>
        <v>0</v>
      </c>
      <c r="F126" s="221">
        <f t="shared" ref="F126" si="31">F127</f>
        <v>1858.12</v>
      </c>
      <c r="G126" s="221">
        <f>G127</f>
        <v>3716.24</v>
      </c>
      <c r="H126" s="221">
        <f t="shared" ref="H126:I126" si="32">H127</f>
        <v>0</v>
      </c>
      <c r="I126" s="221">
        <f t="shared" si="32"/>
        <v>0</v>
      </c>
    </row>
    <row r="127" spans="1:9" s="196" customFormat="1" ht="15" customHeight="1" x14ac:dyDescent="0.25">
      <c r="A127" s="73"/>
      <c r="B127" s="74">
        <v>3121</v>
      </c>
      <c r="C127" s="75"/>
      <c r="D127" s="59" t="s">
        <v>118</v>
      </c>
      <c r="E127" s="213"/>
      <c r="F127" s="213">
        <v>1858.12</v>
      </c>
      <c r="G127" s="213">
        <v>3716.24</v>
      </c>
      <c r="H127" s="213"/>
      <c r="I127" s="213"/>
    </row>
    <row r="128" spans="1:9" s="196" customFormat="1" ht="15" customHeight="1" x14ac:dyDescent="0.25">
      <c r="A128" s="162"/>
      <c r="B128" s="163">
        <v>313</v>
      </c>
      <c r="C128" s="175"/>
      <c r="D128" s="165" t="s">
        <v>119</v>
      </c>
      <c r="E128" s="221">
        <f>E129</f>
        <v>0</v>
      </c>
      <c r="F128" s="221">
        <f t="shared" ref="F128" si="33">F129</f>
        <v>5362.79</v>
      </c>
      <c r="G128" s="221">
        <f>G129</f>
        <v>12328.05</v>
      </c>
      <c r="H128" s="221">
        <f t="shared" ref="H128:I128" si="34">H129</f>
        <v>0</v>
      </c>
      <c r="I128" s="221">
        <f t="shared" si="34"/>
        <v>0</v>
      </c>
    </row>
    <row r="129" spans="1:9" s="196" customFormat="1" ht="15" customHeight="1" x14ac:dyDescent="0.25">
      <c r="A129" s="73"/>
      <c r="B129" s="74">
        <v>3132</v>
      </c>
      <c r="C129" s="75"/>
      <c r="D129" s="59" t="s">
        <v>144</v>
      </c>
      <c r="E129" s="213"/>
      <c r="F129" s="213">
        <v>5362.79</v>
      </c>
      <c r="G129" s="213">
        <v>12328.05</v>
      </c>
      <c r="H129" s="213"/>
      <c r="I129" s="213"/>
    </row>
    <row r="130" spans="1:9" s="196" customFormat="1" ht="15" customHeight="1" x14ac:dyDescent="0.25">
      <c r="A130" s="73"/>
      <c r="B130" s="74">
        <v>3133</v>
      </c>
      <c r="C130" s="75"/>
      <c r="D130" s="59" t="s">
        <v>194</v>
      </c>
      <c r="E130" s="213">
        <v>0</v>
      </c>
      <c r="F130" s="213">
        <v>0</v>
      </c>
      <c r="G130" s="213">
        <v>0</v>
      </c>
      <c r="H130" s="213">
        <v>0</v>
      </c>
      <c r="I130" s="213">
        <v>0</v>
      </c>
    </row>
    <row r="131" spans="1:9" s="196" customFormat="1" ht="15" customHeight="1" x14ac:dyDescent="0.25">
      <c r="A131" s="153"/>
      <c r="B131" s="150">
        <v>32</v>
      </c>
      <c r="C131" s="151"/>
      <c r="D131" s="157" t="s">
        <v>43</v>
      </c>
      <c r="E131" s="229">
        <f>E132</f>
        <v>0</v>
      </c>
      <c r="F131" s="229">
        <f t="shared" ref="F131" si="35">F132</f>
        <v>2104.17</v>
      </c>
      <c r="G131" s="229">
        <f>G132</f>
        <v>4208.34</v>
      </c>
      <c r="H131" s="229">
        <f t="shared" ref="H131:I131" si="36">H132</f>
        <v>0</v>
      </c>
      <c r="I131" s="229">
        <f t="shared" si="36"/>
        <v>0</v>
      </c>
    </row>
    <row r="132" spans="1:9" s="196" customFormat="1" ht="15" customHeight="1" x14ac:dyDescent="0.25">
      <c r="A132" s="162"/>
      <c r="B132" s="163">
        <v>321</v>
      </c>
      <c r="C132" s="175"/>
      <c r="D132" s="165" t="s">
        <v>73</v>
      </c>
      <c r="E132" s="221">
        <f>E133+E134</f>
        <v>0</v>
      </c>
      <c r="F132" s="221">
        <f>F133+F134</f>
        <v>2104.17</v>
      </c>
      <c r="G132" s="221">
        <f>G133+G134</f>
        <v>4208.34</v>
      </c>
      <c r="H132" s="221">
        <f>H133+H134</f>
        <v>0</v>
      </c>
      <c r="I132" s="221">
        <f>I133+I134</f>
        <v>0</v>
      </c>
    </row>
    <row r="133" spans="1:9" s="196" customFormat="1" ht="15" customHeight="1" x14ac:dyDescent="0.25">
      <c r="A133" s="73"/>
      <c r="B133" s="74">
        <v>3211</v>
      </c>
      <c r="C133" s="72"/>
      <c r="D133" s="200" t="s">
        <v>74</v>
      </c>
      <c r="E133" s="213"/>
      <c r="F133" s="213">
        <v>159.27000000000001</v>
      </c>
      <c r="G133" s="213">
        <v>318.54000000000002</v>
      </c>
      <c r="H133" s="213"/>
      <c r="I133" s="213"/>
    </row>
    <row r="134" spans="1:9" s="196" customFormat="1" ht="15" customHeight="1" x14ac:dyDescent="0.25">
      <c r="A134" s="73"/>
      <c r="B134" s="74">
        <v>3212</v>
      </c>
      <c r="C134" s="75"/>
      <c r="D134" s="59" t="s">
        <v>192</v>
      </c>
      <c r="E134" s="213"/>
      <c r="F134" s="213">
        <v>1944.9</v>
      </c>
      <c r="G134" s="213">
        <v>3889.8</v>
      </c>
      <c r="H134" s="213"/>
      <c r="I134" s="213"/>
    </row>
    <row r="135" spans="1:9" s="196" customFormat="1" ht="15" customHeight="1" x14ac:dyDescent="0.25">
      <c r="A135" s="104" t="s">
        <v>214</v>
      </c>
      <c r="B135" s="105"/>
      <c r="C135" s="106"/>
      <c r="D135" s="107" t="s">
        <v>228</v>
      </c>
      <c r="E135" s="209">
        <f t="shared" ref="E135:F135" si="37">E137</f>
        <v>0</v>
      </c>
      <c r="F135" s="209">
        <f t="shared" si="37"/>
        <v>0</v>
      </c>
      <c r="G135" s="209">
        <f>G137</f>
        <v>0</v>
      </c>
      <c r="H135" s="209">
        <f t="shared" ref="H135:I135" si="38">H137</f>
        <v>94968.12000000001</v>
      </c>
      <c r="I135" s="209">
        <f t="shared" si="38"/>
        <v>94968.12000000001</v>
      </c>
    </row>
    <row r="136" spans="1:9" s="196" customFormat="1" ht="15" customHeight="1" x14ac:dyDescent="0.25">
      <c r="A136" s="311" t="s">
        <v>218</v>
      </c>
      <c r="B136" s="312"/>
      <c r="C136" s="313"/>
      <c r="D136" s="280" t="s">
        <v>20</v>
      </c>
      <c r="E136" s="213"/>
      <c r="F136" s="213"/>
      <c r="G136" s="213"/>
      <c r="H136" s="213"/>
      <c r="I136" s="213"/>
    </row>
    <row r="137" spans="1:9" s="196" customFormat="1" ht="15" customHeight="1" x14ac:dyDescent="0.25">
      <c r="A137" s="129"/>
      <c r="B137" s="138">
        <v>3</v>
      </c>
      <c r="C137" s="139"/>
      <c r="D137" s="140" t="s">
        <v>24</v>
      </c>
      <c r="E137" s="216">
        <f t="shared" ref="E137:F137" si="39">E138+E146</f>
        <v>0</v>
      </c>
      <c r="F137" s="216">
        <f t="shared" si="39"/>
        <v>0</v>
      </c>
      <c r="G137" s="216">
        <f>G138+G146</f>
        <v>0</v>
      </c>
      <c r="H137" s="216">
        <f t="shared" ref="H137:I137" si="40">H138+H146</f>
        <v>94968.12000000001</v>
      </c>
      <c r="I137" s="216">
        <f t="shared" si="40"/>
        <v>94968.12000000001</v>
      </c>
    </row>
    <row r="138" spans="1:9" s="196" customFormat="1" ht="15" customHeight="1" x14ac:dyDescent="0.25">
      <c r="A138" s="153"/>
      <c r="B138" s="254">
        <v>31</v>
      </c>
      <c r="C138" s="255"/>
      <c r="D138" s="157" t="s">
        <v>25</v>
      </c>
      <c r="E138" s="229">
        <f t="shared" ref="E138:F138" si="41">E139+E141+E143</f>
        <v>0</v>
      </c>
      <c r="F138" s="229">
        <f t="shared" si="41"/>
        <v>0</v>
      </c>
      <c r="G138" s="229">
        <f>G139+G141+G143</f>
        <v>0</v>
      </c>
      <c r="H138" s="229">
        <f t="shared" ref="H138:I138" si="42">H139+H141+H143</f>
        <v>90759.780000000013</v>
      </c>
      <c r="I138" s="229">
        <f t="shared" si="42"/>
        <v>90759.780000000013</v>
      </c>
    </row>
    <row r="139" spans="1:9" s="196" customFormat="1" ht="15" customHeight="1" x14ac:dyDescent="0.25">
      <c r="A139" s="162"/>
      <c r="B139" s="163">
        <v>311</v>
      </c>
      <c r="C139" s="175"/>
      <c r="D139" s="165" t="s">
        <v>143</v>
      </c>
      <c r="E139" s="221">
        <f t="shared" ref="E139:F139" si="43">E140</f>
        <v>0</v>
      </c>
      <c r="F139" s="221">
        <f t="shared" si="43"/>
        <v>0</v>
      </c>
      <c r="G139" s="221">
        <f>G140</f>
        <v>0</v>
      </c>
      <c r="H139" s="221">
        <f t="shared" ref="H139:I139" si="44">H140</f>
        <v>74715.490000000005</v>
      </c>
      <c r="I139" s="221">
        <f t="shared" si="44"/>
        <v>74715.490000000005</v>
      </c>
    </row>
    <row r="140" spans="1:9" s="196" customFormat="1" ht="15" customHeight="1" x14ac:dyDescent="0.25">
      <c r="A140" s="251"/>
      <c r="B140" s="252">
        <v>3111</v>
      </c>
      <c r="C140" s="253"/>
      <c r="D140" s="59" t="s">
        <v>117</v>
      </c>
      <c r="E140" s="213"/>
      <c r="F140" s="213"/>
      <c r="G140" s="213"/>
      <c r="H140" s="213">
        <v>74715.490000000005</v>
      </c>
      <c r="I140" s="213">
        <v>74715.490000000005</v>
      </c>
    </row>
    <row r="141" spans="1:9" s="196" customFormat="1" ht="15" customHeight="1" x14ac:dyDescent="0.25">
      <c r="A141" s="162"/>
      <c r="B141" s="163">
        <v>312</v>
      </c>
      <c r="C141" s="175"/>
      <c r="D141" s="165" t="s">
        <v>118</v>
      </c>
      <c r="E141" s="221">
        <f t="shared" ref="E141:F141" si="45">E142</f>
        <v>0</v>
      </c>
      <c r="F141" s="221">
        <f t="shared" si="45"/>
        <v>0</v>
      </c>
      <c r="G141" s="221">
        <f>G142</f>
        <v>0</v>
      </c>
      <c r="H141" s="221">
        <f t="shared" ref="H141:I141" si="46">H142</f>
        <v>3716.24</v>
      </c>
      <c r="I141" s="221">
        <f t="shared" si="46"/>
        <v>3716.24</v>
      </c>
    </row>
    <row r="142" spans="1:9" s="196" customFormat="1" ht="15" customHeight="1" x14ac:dyDescent="0.25">
      <c r="A142" s="251"/>
      <c r="B142" s="252">
        <v>3121</v>
      </c>
      <c r="C142" s="253"/>
      <c r="D142" s="59" t="s">
        <v>118</v>
      </c>
      <c r="E142" s="213"/>
      <c r="F142" s="213"/>
      <c r="G142" s="213"/>
      <c r="H142" s="213">
        <v>3716.24</v>
      </c>
      <c r="I142" s="213">
        <v>3716.24</v>
      </c>
    </row>
    <row r="143" spans="1:9" s="196" customFormat="1" ht="15" customHeight="1" x14ac:dyDescent="0.25">
      <c r="A143" s="162"/>
      <c r="B143" s="163">
        <v>313</v>
      </c>
      <c r="C143" s="175"/>
      <c r="D143" s="165" t="s">
        <v>119</v>
      </c>
      <c r="E143" s="221">
        <f t="shared" ref="E143:F143" si="47">E144</f>
        <v>0</v>
      </c>
      <c r="F143" s="221">
        <f t="shared" si="47"/>
        <v>0</v>
      </c>
      <c r="G143" s="221">
        <f>G144</f>
        <v>0</v>
      </c>
      <c r="H143" s="221">
        <f t="shared" ref="H143:I143" si="48">H144</f>
        <v>12328.05</v>
      </c>
      <c r="I143" s="221">
        <f t="shared" si="48"/>
        <v>12328.05</v>
      </c>
    </row>
    <row r="144" spans="1:9" s="196" customFormat="1" ht="15" customHeight="1" x14ac:dyDescent="0.25">
      <c r="A144" s="251"/>
      <c r="B144" s="252">
        <v>3132</v>
      </c>
      <c r="C144" s="253"/>
      <c r="D144" s="59" t="s">
        <v>144</v>
      </c>
      <c r="E144" s="213"/>
      <c r="F144" s="213"/>
      <c r="G144" s="213"/>
      <c r="H144" s="213">
        <v>12328.05</v>
      </c>
      <c r="I144" s="213">
        <v>12328.05</v>
      </c>
    </row>
    <row r="145" spans="1:25" s="196" customFormat="1" ht="15" customHeight="1" x14ac:dyDescent="0.25">
      <c r="A145" s="251"/>
      <c r="B145" s="252">
        <v>3133</v>
      </c>
      <c r="C145" s="253"/>
      <c r="D145" s="59" t="s">
        <v>194</v>
      </c>
      <c r="E145" s="213">
        <v>0</v>
      </c>
      <c r="F145" s="213">
        <v>0</v>
      </c>
      <c r="G145" s="213">
        <v>0</v>
      </c>
      <c r="H145" s="213">
        <v>0</v>
      </c>
      <c r="I145" s="213">
        <v>0</v>
      </c>
    </row>
    <row r="146" spans="1:25" s="196" customFormat="1" ht="15" customHeight="1" x14ac:dyDescent="0.25">
      <c r="A146" s="153"/>
      <c r="B146" s="254">
        <v>32</v>
      </c>
      <c r="C146" s="255"/>
      <c r="D146" s="157" t="s">
        <v>43</v>
      </c>
      <c r="E146" s="229">
        <f t="shared" ref="E146:F146" si="49">E147</f>
        <v>0</v>
      </c>
      <c r="F146" s="229">
        <f t="shared" si="49"/>
        <v>0</v>
      </c>
      <c r="G146" s="229">
        <f>G147</f>
        <v>0</v>
      </c>
      <c r="H146" s="229">
        <f t="shared" ref="H146:I146" si="50">H147</f>
        <v>4208.34</v>
      </c>
      <c r="I146" s="229">
        <f t="shared" si="50"/>
        <v>4208.34</v>
      </c>
    </row>
    <row r="147" spans="1:25" s="196" customFormat="1" ht="15" customHeight="1" x14ac:dyDescent="0.25">
      <c r="A147" s="162"/>
      <c r="B147" s="163">
        <v>321</v>
      </c>
      <c r="C147" s="175"/>
      <c r="D147" s="165" t="s">
        <v>73</v>
      </c>
      <c r="E147" s="221">
        <f t="shared" ref="E147:F147" si="51">E148+E149</f>
        <v>0</v>
      </c>
      <c r="F147" s="221">
        <f t="shared" si="51"/>
        <v>0</v>
      </c>
      <c r="G147" s="221">
        <f>G148+G149</f>
        <v>0</v>
      </c>
      <c r="H147" s="221">
        <f>H148+H149</f>
        <v>4208.34</v>
      </c>
      <c r="I147" s="221">
        <f>I148+I149</f>
        <v>4208.34</v>
      </c>
    </row>
    <row r="148" spans="1:25" s="196" customFormat="1" ht="15" customHeight="1" x14ac:dyDescent="0.25">
      <c r="A148" s="251"/>
      <c r="B148" s="252">
        <v>3211</v>
      </c>
      <c r="C148" s="72"/>
      <c r="D148" s="200" t="s">
        <v>74</v>
      </c>
      <c r="E148" s="213"/>
      <c r="F148" s="213"/>
      <c r="G148" s="213"/>
      <c r="H148" s="213">
        <v>318.54000000000002</v>
      </c>
      <c r="I148" s="213">
        <v>318.54000000000002</v>
      </c>
    </row>
    <row r="149" spans="1:25" s="196" customFormat="1" ht="15" customHeight="1" x14ac:dyDescent="0.25">
      <c r="A149" s="251"/>
      <c r="B149" s="252">
        <v>3212</v>
      </c>
      <c r="C149" s="253"/>
      <c r="D149" s="59" t="s">
        <v>192</v>
      </c>
      <c r="E149" s="213"/>
      <c r="F149" s="213"/>
      <c r="G149" s="213"/>
      <c r="H149" s="213">
        <v>3889.8</v>
      </c>
      <c r="I149" s="213">
        <v>3889.8</v>
      </c>
    </row>
    <row r="150" spans="1:25" s="196" customFormat="1" ht="15" customHeight="1" x14ac:dyDescent="0.25">
      <c r="A150" s="251"/>
      <c r="B150" s="252"/>
      <c r="C150" s="253"/>
      <c r="D150" s="59"/>
      <c r="E150" s="213"/>
      <c r="F150" s="213"/>
      <c r="G150" s="213"/>
      <c r="H150" s="213"/>
      <c r="I150" s="213"/>
    </row>
    <row r="151" spans="1:25" s="103" customFormat="1" ht="26.25" x14ac:dyDescent="0.25">
      <c r="A151" s="108" t="s">
        <v>106</v>
      </c>
      <c r="B151" s="105"/>
      <c r="C151" s="106"/>
      <c r="D151" s="107" t="s">
        <v>121</v>
      </c>
      <c r="E151" s="209">
        <f>E152</f>
        <v>2719.65</v>
      </c>
      <c r="F151" s="209">
        <f t="shared" ref="F151:I156" si="52">F152</f>
        <v>2692.36</v>
      </c>
      <c r="G151" s="209">
        <f t="shared" si="52"/>
        <v>0</v>
      </c>
      <c r="H151" s="209">
        <f t="shared" si="52"/>
        <v>0</v>
      </c>
      <c r="I151" s="209">
        <f t="shared" si="52"/>
        <v>0</v>
      </c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</row>
    <row r="152" spans="1:25" s="113" customFormat="1" ht="30" customHeight="1" x14ac:dyDescent="0.25">
      <c r="A152" s="109" t="s">
        <v>126</v>
      </c>
      <c r="B152" s="110"/>
      <c r="C152" s="111"/>
      <c r="D152" s="112" t="s">
        <v>122</v>
      </c>
      <c r="E152" s="233">
        <f>E154</f>
        <v>2719.65</v>
      </c>
      <c r="F152" s="233">
        <f>F154</f>
        <v>2692.36</v>
      </c>
      <c r="G152" s="233">
        <f>G154</f>
        <v>0</v>
      </c>
      <c r="H152" s="233">
        <f>H154</f>
        <v>0</v>
      </c>
      <c r="I152" s="233">
        <f>I154</f>
        <v>0</v>
      </c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</row>
    <row r="153" spans="1:25" s="113" customFormat="1" ht="30" customHeight="1" x14ac:dyDescent="0.25">
      <c r="A153" s="311" t="s">
        <v>218</v>
      </c>
      <c r="B153" s="312"/>
      <c r="C153" s="313"/>
      <c r="D153" s="280" t="s">
        <v>20</v>
      </c>
      <c r="E153" s="282"/>
      <c r="F153" s="282"/>
      <c r="G153" s="282"/>
      <c r="H153" s="282"/>
      <c r="I153" s="282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</row>
    <row r="154" spans="1:25" s="79" customFormat="1" x14ac:dyDescent="0.25">
      <c r="A154" s="129"/>
      <c r="B154" s="133">
        <v>3</v>
      </c>
      <c r="C154" s="131"/>
      <c r="D154" s="132" t="s">
        <v>24</v>
      </c>
      <c r="E154" s="216">
        <f>E155</f>
        <v>2719.65</v>
      </c>
      <c r="F154" s="216">
        <f t="shared" si="52"/>
        <v>2692.36</v>
      </c>
      <c r="G154" s="216">
        <f t="shared" si="52"/>
        <v>0</v>
      </c>
      <c r="H154" s="216">
        <f t="shared" si="52"/>
        <v>0</v>
      </c>
      <c r="I154" s="216">
        <f t="shared" si="52"/>
        <v>0</v>
      </c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</row>
    <row r="155" spans="1:25" s="86" customFormat="1" ht="28.5" customHeight="1" x14ac:dyDescent="0.25">
      <c r="A155" s="82"/>
      <c r="B155" s="152">
        <v>37</v>
      </c>
      <c r="C155" s="84"/>
      <c r="D155" s="85" t="s">
        <v>123</v>
      </c>
      <c r="E155" s="229">
        <f>E156</f>
        <v>2719.65</v>
      </c>
      <c r="F155" s="229">
        <f t="shared" si="52"/>
        <v>2692.36</v>
      </c>
      <c r="G155" s="229">
        <f t="shared" si="52"/>
        <v>0</v>
      </c>
      <c r="H155" s="229">
        <f t="shared" si="52"/>
        <v>0</v>
      </c>
      <c r="I155" s="229">
        <f t="shared" si="52"/>
        <v>0</v>
      </c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</row>
    <row r="156" spans="1:25" s="149" customFormat="1" ht="26.25" x14ac:dyDescent="0.25">
      <c r="A156" s="162"/>
      <c r="B156" s="181">
        <v>372</v>
      </c>
      <c r="C156" s="164"/>
      <c r="D156" s="176" t="s">
        <v>124</v>
      </c>
      <c r="E156" s="221">
        <f>E157</f>
        <v>2719.65</v>
      </c>
      <c r="F156" s="221">
        <f t="shared" si="52"/>
        <v>2692.36</v>
      </c>
      <c r="G156" s="221">
        <f t="shared" si="52"/>
        <v>0</v>
      </c>
      <c r="H156" s="221">
        <f t="shared" si="52"/>
        <v>0</v>
      </c>
      <c r="I156" s="221">
        <f t="shared" si="52"/>
        <v>0</v>
      </c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</row>
    <row r="157" spans="1:25" ht="27.75" customHeight="1" x14ac:dyDescent="0.25">
      <c r="A157" s="245"/>
      <c r="B157" s="246">
        <v>3723</v>
      </c>
      <c r="C157" s="247"/>
      <c r="D157" s="198" t="s">
        <v>125</v>
      </c>
      <c r="E157" s="213">
        <v>2719.65</v>
      </c>
      <c r="F157" s="213">
        <v>2692.36</v>
      </c>
      <c r="G157" s="213">
        <v>0</v>
      </c>
      <c r="H157" s="213">
        <v>0</v>
      </c>
      <c r="I157" s="213">
        <v>0</v>
      </c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</row>
    <row r="158" spans="1:25" s="103" customFormat="1" x14ac:dyDescent="0.25">
      <c r="A158" s="114" t="s">
        <v>229</v>
      </c>
      <c r="B158" s="115"/>
      <c r="C158" s="116"/>
      <c r="D158" s="117" t="s">
        <v>128</v>
      </c>
      <c r="E158" s="209">
        <f>E159</f>
        <v>4015.5</v>
      </c>
      <c r="F158" s="210"/>
      <c r="G158" s="210"/>
      <c r="H158" s="210"/>
      <c r="I158" s="232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</row>
    <row r="159" spans="1:25" s="113" customFormat="1" x14ac:dyDescent="0.25">
      <c r="A159" s="109" t="s">
        <v>127</v>
      </c>
      <c r="B159" s="118"/>
      <c r="C159" s="119"/>
      <c r="D159" s="120" t="s">
        <v>129</v>
      </c>
      <c r="E159" s="233">
        <f>E160</f>
        <v>4015.5</v>
      </c>
      <c r="F159" s="234"/>
      <c r="G159" s="234"/>
      <c r="H159" s="234"/>
      <c r="I159" s="235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</row>
    <row r="160" spans="1:25" ht="15" customHeight="1" x14ac:dyDescent="0.25">
      <c r="A160" s="311" t="s">
        <v>218</v>
      </c>
      <c r="B160" s="312"/>
      <c r="C160" s="313"/>
      <c r="D160" s="283" t="s">
        <v>20</v>
      </c>
      <c r="E160" s="213">
        <f>E164</f>
        <v>4015.5</v>
      </c>
      <c r="F160" s="214"/>
      <c r="G160" s="214"/>
      <c r="H160" s="214"/>
      <c r="I160" s="215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</row>
    <row r="161" spans="1:25" s="79" customFormat="1" x14ac:dyDescent="0.25">
      <c r="A161" s="314">
        <v>3</v>
      </c>
      <c r="B161" s="315"/>
      <c r="C161" s="316"/>
      <c r="D161" s="135" t="s">
        <v>24</v>
      </c>
      <c r="E161" s="216"/>
      <c r="F161" s="217"/>
      <c r="G161" s="217"/>
      <c r="H161" s="217"/>
      <c r="I161" s="218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</row>
    <row r="162" spans="1:25" s="86" customFormat="1" x14ac:dyDescent="0.25">
      <c r="A162" s="317">
        <v>32</v>
      </c>
      <c r="B162" s="318"/>
      <c r="C162" s="319"/>
      <c r="D162" s="155" t="s">
        <v>43</v>
      </c>
      <c r="E162" s="229"/>
      <c r="F162" s="230"/>
      <c r="G162" s="230"/>
      <c r="H162" s="230"/>
      <c r="I162" s="231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</row>
    <row r="163" spans="1:25" ht="15" customHeight="1" x14ac:dyDescent="0.25">
      <c r="A163" s="311" t="s">
        <v>218</v>
      </c>
      <c r="B163" s="312"/>
      <c r="C163" s="313"/>
      <c r="D163" s="283" t="s">
        <v>20</v>
      </c>
      <c r="E163" s="213"/>
      <c r="F163" s="214"/>
      <c r="G163" s="214"/>
      <c r="H163" s="214"/>
      <c r="I163" s="215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</row>
    <row r="164" spans="1:25" s="79" customFormat="1" ht="16.5" customHeight="1" x14ac:dyDescent="0.25">
      <c r="A164" s="242"/>
      <c r="B164" s="134">
        <v>4</v>
      </c>
      <c r="C164" s="243"/>
      <c r="D164" s="135" t="s">
        <v>26</v>
      </c>
      <c r="E164" s="216">
        <f>E165</f>
        <v>4015.5</v>
      </c>
      <c r="F164" s="217"/>
      <c r="G164" s="217"/>
      <c r="H164" s="217"/>
      <c r="I164" s="218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</row>
    <row r="165" spans="1:25" s="86" customFormat="1" ht="17.25" customHeight="1" x14ac:dyDescent="0.25">
      <c r="A165" s="240"/>
      <c r="B165" s="244">
        <v>42</v>
      </c>
      <c r="C165" s="241"/>
      <c r="D165" s="155" t="s">
        <v>193</v>
      </c>
      <c r="E165" s="229">
        <f>E166</f>
        <v>4015.5</v>
      </c>
      <c r="F165" s="230"/>
      <c r="G165" s="230"/>
      <c r="H165" s="230"/>
      <c r="I165" s="231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</row>
    <row r="166" spans="1:25" s="86" customFormat="1" ht="17.25" customHeight="1" x14ac:dyDescent="0.25">
      <c r="A166" s="153"/>
      <c r="B166" s="244">
        <v>422</v>
      </c>
      <c r="C166" s="154"/>
      <c r="D166" s="155" t="s">
        <v>158</v>
      </c>
      <c r="E166" s="229">
        <f>E167+E168</f>
        <v>4015.5</v>
      </c>
      <c r="F166" s="230"/>
      <c r="G166" s="230"/>
      <c r="H166" s="230"/>
      <c r="I166" s="231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</row>
    <row r="167" spans="1:25" s="86" customFormat="1" ht="17.25" customHeight="1" x14ac:dyDescent="0.25">
      <c r="A167" s="73"/>
      <c r="B167" s="76">
        <v>4221</v>
      </c>
      <c r="C167" s="75"/>
      <c r="D167" s="77" t="s">
        <v>159</v>
      </c>
      <c r="E167" s="213">
        <v>3220.52</v>
      </c>
      <c r="F167" s="214"/>
      <c r="G167" s="214"/>
      <c r="H167" s="214"/>
      <c r="I167" s="215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</row>
    <row r="168" spans="1:25" s="86" customFormat="1" ht="17.25" customHeight="1" x14ac:dyDescent="0.25">
      <c r="A168" s="270"/>
      <c r="B168" s="250">
        <v>4227</v>
      </c>
      <c r="C168" s="271"/>
      <c r="D168" s="204" t="s">
        <v>230</v>
      </c>
      <c r="E168" s="213">
        <v>794.98</v>
      </c>
      <c r="F168" s="214"/>
      <c r="G168" s="214"/>
      <c r="H168" s="214"/>
      <c r="I168" s="215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</row>
    <row r="169" spans="1:25" s="113" customFormat="1" x14ac:dyDescent="0.25">
      <c r="A169" s="121" t="s">
        <v>231</v>
      </c>
      <c r="B169" s="118"/>
      <c r="C169" s="119"/>
      <c r="D169" s="122" t="s">
        <v>232</v>
      </c>
      <c r="E169" s="233">
        <f>E170</f>
        <v>7694.93</v>
      </c>
      <c r="F169" s="234"/>
      <c r="G169" s="234"/>
      <c r="H169" s="234"/>
      <c r="I169" s="235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</row>
    <row r="170" spans="1:25" s="79" customFormat="1" x14ac:dyDescent="0.25">
      <c r="A170" s="129"/>
      <c r="B170" s="133">
        <v>3</v>
      </c>
      <c r="C170" s="131"/>
      <c r="D170" s="136" t="s">
        <v>24</v>
      </c>
      <c r="E170" s="216">
        <f>E171</f>
        <v>7694.93</v>
      </c>
      <c r="F170" s="217"/>
      <c r="G170" s="217"/>
      <c r="H170" s="217"/>
      <c r="I170" s="218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</row>
    <row r="171" spans="1:25" s="86" customFormat="1" x14ac:dyDescent="0.25">
      <c r="A171" s="82"/>
      <c r="B171" s="152">
        <v>32</v>
      </c>
      <c r="C171" s="84"/>
      <c r="D171" s="156" t="s">
        <v>43</v>
      </c>
      <c r="E171" s="229">
        <f>E172</f>
        <v>7694.93</v>
      </c>
      <c r="F171" s="230"/>
      <c r="G171" s="230"/>
      <c r="H171" s="230"/>
      <c r="I171" s="231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</row>
    <row r="172" spans="1:25" s="149" customFormat="1" x14ac:dyDescent="0.25">
      <c r="A172" s="162"/>
      <c r="B172" s="181">
        <v>322</v>
      </c>
      <c r="C172" s="164"/>
      <c r="D172" s="180" t="s">
        <v>233</v>
      </c>
      <c r="E172" s="221">
        <f>E173</f>
        <v>7694.93</v>
      </c>
      <c r="F172" s="222"/>
      <c r="G172" s="222"/>
      <c r="H172" s="222"/>
      <c r="I172" s="223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</row>
    <row r="173" spans="1:25" ht="17.25" customHeight="1" x14ac:dyDescent="0.25">
      <c r="A173" s="47"/>
      <c r="B173" s="48">
        <v>3225</v>
      </c>
      <c r="C173" s="49"/>
      <c r="D173" s="51" t="s">
        <v>80</v>
      </c>
      <c r="E173" s="213">
        <v>7694.93</v>
      </c>
      <c r="F173" s="214"/>
      <c r="G173" s="214"/>
      <c r="H173" s="214"/>
      <c r="I173" s="215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</row>
    <row r="174" spans="1:25" s="113" customFormat="1" ht="26.25" x14ac:dyDescent="0.25">
      <c r="A174" s="109" t="s">
        <v>132</v>
      </c>
      <c r="B174" s="110"/>
      <c r="C174" s="111"/>
      <c r="D174" s="112" t="s">
        <v>133</v>
      </c>
      <c r="E174" s="233">
        <f>E175</f>
        <v>4105.28</v>
      </c>
      <c r="F174" s="234"/>
      <c r="G174" s="234"/>
      <c r="H174" s="234"/>
      <c r="I174" s="235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</row>
    <row r="175" spans="1:25" s="79" customFormat="1" x14ac:dyDescent="0.25">
      <c r="A175" s="137"/>
      <c r="B175" s="138">
        <v>3</v>
      </c>
      <c r="C175" s="139"/>
      <c r="D175" s="140" t="s">
        <v>24</v>
      </c>
      <c r="E175" s="216">
        <f>E176</f>
        <v>4105.28</v>
      </c>
      <c r="F175" s="217"/>
      <c r="G175" s="217"/>
      <c r="H175" s="217"/>
      <c r="I175" s="218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</row>
    <row r="176" spans="1:25" s="86" customFormat="1" x14ac:dyDescent="0.25">
      <c r="A176" s="92"/>
      <c r="B176" s="83">
        <v>32</v>
      </c>
      <c r="C176" s="93"/>
      <c r="D176" s="157" t="s">
        <v>43</v>
      </c>
      <c r="E176" s="229">
        <f>E177</f>
        <v>4105.28</v>
      </c>
      <c r="F176" s="230"/>
      <c r="G176" s="230"/>
      <c r="H176" s="230"/>
      <c r="I176" s="231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</row>
    <row r="177" spans="1:25" s="149" customFormat="1" x14ac:dyDescent="0.25">
      <c r="A177" s="178"/>
      <c r="B177" s="163">
        <v>323</v>
      </c>
      <c r="C177" s="175"/>
      <c r="D177" s="165" t="s">
        <v>82</v>
      </c>
      <c r="E177" s="221">
        <f>E178</f>
        <v>4105.28</v>
      </c>
      <c r="F177" s="222"/>
      <c r="G177" s="222"/>
      <c r="H177" s="222"/>
      <c r="I177" s="223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</row>
    <row r="178" spans="1:25" ht="15.75" customHeight="1" x14ac:dyDescent="0.25">
      <c r="A178" s="55"/>
      <c r="B178" s="56">
        <v>3232</v>
      </c>
      <c r="C178" s="57"/>
      <c r="D178" s="59" t="s">
        <v>103</v>
      </c>
      <c r="E178" s="213">
        <v>4105.28</v>
      </c>
      <c r="F178" s="214"/>
      <c r="G178" s="214"/>
      <c r="H178" s="214"/>
      <c r="I178" s="215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</row>
    <row r="179" spans="1:25" ht="15.75" customHeight="1" x14ac:dyDescent="0.25">
      <c r="A179" s="73"/>
      <c r="B179" s="74"/>
      <c r="C179" s="75"/>
      <c r="D179" s="59"/>
      <c r="E179" s="213"/>
      <c r="F179" s="214"/>
      <c r="G179" s="214"/>
      <c r="H179" s="214"/>
      <c r="I179" s="215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</row>
    <row r="180" spans="1:25" ht="15.75" customHeight="1" x14ac:dyDescent="0.25">
      <c r="A180" s="73"/>
      <c r="B180" s="74"/>
      <c r="C180" s="75"/>
      <c r="D180" s="59"/>
      <c r="E180" s="213"/>
      <c r="F180" s="214"/>
      <c r="G180" s="214"/>
      <c r="H180" s="214"/>
      <c r="I180" s="215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</row>
    <row r="181" spans="1:25" s="103" customFormat="1" ht="29.25" customHeight="1" x14ac:dyDescent="0.25">
      <c r="A181" s="104" t="s">
        <v>106</v>
      </c>
      <c r="B181" s="123"/>
      <c r="C181" s="106"/>
      <c r="D181" s="107" t="s">
        <v>134</v>
      </c>
      <c r="E181" s="209">
        <v>1127233.1000000001</v>
      </c>
      <c r="F181" s="210"/>
      <c r="G181" s="210"/>
      <c r="H181" s="210"/>
      <c r="I181" s="232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</row>
    <row r="182" spans="1:25" s="113" customFormat="1" x14ac:dyDescent="0.25">
      <c r="A182" s="109" t="s">
        <v>71</v>
      </c>
      <c r="B182" s="110"/>
      <c r="C182" s="111"/>
      <c r="D182" s="112" t="s">
        <v>22</v>
      </c>
      <c r="E182" s="233">
        <f>E185+E218</f>
        <v>7266.380000000001</v>
      </c>
      <c r="F182" s="234"/>
      <c r="G182" s="234"/>
      <c r="H182" s="234"/>
      <c r="I182" s="235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</row>
    <row r="183" spans="1:25" s="113" customFormat="1" x14ac:dyDescent="0.25">
      <c r="A183" s="109" t="s">
        <v>202</v>
      </c>
      <c r="B183" s="110"/>
      <c r="C183" s="111"/>
      <c r="D183" s="112" t="s">
        <v>204</v>
      </c>
      <c r="E183" s="233"/>
      <c r="F183" s="234"/>
      <c r="G183" s="234"/>
      <c r="H183" s="234"/>
      <c r="I183" s="235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</row>
    <row r="184" spans="1:25" s="113" customFormat="1" x14ac:dyDescent="0.25">
      <c r="A184" s="109" t="s">
        <v>205</v>
      </c>
      <c r="B184" s="110"/>
      <c r="C184" s="111"/>
      <c r="D184" s="112" t="s">
        <v>203</v>
      </c>
      <c r="E184" s="233"/>
      <c r="F184" s="234"/>
      <c r="G184" s="234"/>
      <c r="H184" s="234"/>
      <c r="I184" s="235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</row>
    <row r="185" spans="1:25" s="79" customFormat="1" x14ac:dyDescent="0.25">
      <c r="A185" s="129"/>
      <c r="B185" s="133">
        <v>3</v>
      </c>
      <c r="C185" s="131"/>
      <c r="D185" s="78" t="s">
        <v>24</v>
      </c>
      <c r="E185" s="216">
        <f>E186+E214</f>
        <v>7266.380000000001</v>
      </c>
      <c r="F185" s="216">
        <f t="shared" ref="F185:G185" si="53">F186+F214</f>
        <v>5996.5099999999993</v>
      </c>
      <c r="G185" s="216">
        <f t="shared" si="53"/>
        <v>6016.6900000000005</v>
      </c>
      <c r="H185" s="216">
        <f t="shared" ref="H185:I185" si="54">H186+H214</f>
        <v>6016.6900000000005</v>
      </c>
      <c r="I185" s="216">
        <f t="shared" si="54"/>
        <v>6016.6900000000005</v>
      </c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</row>
    <row r="186" spans="1:25" s="86" customFormat="1" x14ac:dyDescent="0.25">
      <c r="A186" s="82"/>
      <c r="B186" s="152">
        <v>32</v>
      </c>
      <c r="C186" s="84"/>
      <c r="D186" s="94" t="s">
        <v>43</v>
      </c>
      <c r="E186" s="229">
        <f>E187+E191+E198+E208</f>
        <v>7223.4500000000007</v>
      </c>
      <c r="F186" s="229">
        <f t="shared" ref="F186:G186" si="55">F187+F191+F198+F208</f>
        <v>5996.5099999999993</v>
      </c>
      <c r="G186" s="229">
        <f t="shared" si="55"/>
        <v>6016.6900000000005</v>
      </c>
      <c r="H186" s="229">
        <f t="shared" ref="H186:I186" si="56">H187+H191+H198+H208</f>
        <v>6016.6900000000005</v>
      </c>
      <c r="I186" s="229">
        <f t="shared" si="56"/>
        <v>6016.6900000000005</v>
      </c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</row>
    <row r="187" spans="1:25" s="149" customFormat="1" x14ac:dyDescent="0.25">
      <c r="A187" s="162"/>
      <c r="B187" s="181">
        <v>321</v>
      </c>
      <c r="C187" s="164"/>
      <c r="D187" s="148" t="s">
        <v>73</v>
      </c>
      <c r="E187" s="221">
        <f>E188+E189+E190</f>
        <v>688.57</v>
      </c>
      <c r="F187" s="221">
        <f t="shared" ref="F187:G187" si="57">F188+F189+F190</f>
        <v>159.27000000000001</v>
      </c>
      <c r="G187" s="221">
        <f t="shared" si="57"/>
        <v>159.27000000000001</v>
      </c>
      <c r="H187" s="221">
        <f t="shared" ref="H187:I187" si="58">H188+H189+H190</f>
        <v>159.27000000000001</v>
      </c>
      <c r="I187" s="221">
        <f t="shared" si="58"/>
        <v>159.27000000000001</v>
      </c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</row>
    <row r="188" spans="1:25" x14ac:dyDescent="0.25">
      <c r="A188" s="55"/>
      <c r="B188" s="56">
        <v>3211</v>
      </c>
      <c r="C188" s="57"/>
      <c r="D188" s="51" t="s">
        <v>74</v>
      </c>
      <c r="E188" s="213"/>
      <c r="F188" s="213">
        <v>0</v>
      </c>
      <c r="G188" s="213">
        <v>0</v>
      </c>
      <c r="H188" s="213">
        <v>0</v>
      </c>
      <c r="I188" s="213">
        <v>0</v>
      </c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</row>
    <row r="189" spans="1:25" x14ac:dyDescent="0.25">
      <c r="A189" s="55"/>
      <c r="B189" s="56">
        <v>3213</v>
      </c>
      <c r="C189" s="57"/>
      <c r="D189" s="51" t="s">
        <v>75</v>
      </c>
      <c r="E189" s="213">
        <v>643.71</v>
      </c>
      <c r="F189" s="213">
        <v>13.27</v>
      </c>
      <c r="G189" s="213">
        <v>13.27</v>
      </c>
      <c r="H189" s="213">
        <v>13.27</v>
      </c>
      <c r="I189" s="213">
        <v>13.27</v>
      </c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</row>
    <row r="190" spans="1:25" ht="15" customHeight="1" x14ac:dyDescent="0.25">
      <c r="A190" s="55"/>
      <c r="B190" s="56">
        <v>3214</v>
      </c>
      <c r="C190" s="57"/>
      <c r="D190" s="51" t="s">
        <v>76</v>
      </c>
      <c r="E190" s="213">
        <v>44.86</v>
      </c>
      <c r="F190" s="213">
        <v>146</v>
      </c>
      <c r="G190" s="213">
        <v>146</v>
      </c>
      <c r="H190" s="213">
        <v>146</v>
      </c>
      <c r="I190" s="213">
        <v>146</v>
      </c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</row>
    <row r="191" spans="1:25" s="149" customFormat="1" x14ac:dyDescent="0.25">
      <c r="A191" s="162"/>
      <c r="B191" s="163">
        <v>322</v>
      </c>
      <c r="C191" s="164"/>
      <c r="D191" s="148" t="s">
        <v>77</v>
      </c>
      <c r="E191" s="221">
        <f>SUM(E192:E197)</f>
        <v>255.58</v>
      </c>
      <c r="F191" s="221">
        <f t="shared" ref="F191:G191" si="59">SUM(F192:F197)</f>
        <v>1340.5</v>
      </c>
      <c r="G191" s="221">
        <f t="shared" si="59"/>
        <v>1357.78</v>
      </c>
      <c r="H191" s="221">
        <f t="shared" ref="H191:I191" si="60">SUM(H192:H197)</f>
        <v>1357.78</v>
      </c>
      <c r="I191" s="221">
        <f t="shared" si="60"/>
        <v>1357.78</v>
      </c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</row>
    <row r="192" spans="1:25" x14ac:dyDescent="0.25">
      <c r="A192" s="55"/>
      <c r="B192" s="56">
        <v>3221</v>
      </c>
      <c r="C192" s="57"/>
      <c r="D192" s="54" t="s">
        <v>78</v>
      </c>
      <c r="E192" s="213">
        <v>0</v>
      </c>
      <c r="F192" s="213">
        <v>66.36</v>
      </c>
      <c r="G192" s="213">
        <v>66.36</v>
      </c>
      <c r="H192" s="213">
        <v>66.36</v>
      </c>
      <c r="I192" s="213">
        <v>66.36</v>
      </c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</row>
    <row r="193" spans="1:25" x14ac:dyDescent="0.25">
      <c r="A193" s="55"/>
      <c r="B193" s="56">
        <v>3222</v>
      </c>
      <c r="C193" s="57"/>
      <c r="D193" s="54" t="s">
        <v>111</v>
      </c>
      <c r="E193" s="213">
        <v>208.56</v>
      </c>
      <c r="F193" s="213">
        <v>146</v>
      </c>
      <c r="G193" s="213">
        <v>146</v>
      </c>
      <c r="H193" s="213">
        <v>146</v>
      </c>
      <c r="I193" s="213">
        <v>146</v>
      </c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</row>
    <row r="194" spans="1:25" x14ac:dyDescent="0.25">
      <c r="A194" s="55"/>
      <c r="B194" s="56">
        <v>3223</v>
      </c>
      <c r="C194" s="57"/>
      <c r="D194" s="54" t="s">
        <v>79</v>
      </c>
      <c r="E194" s="213">
        <v>36.799999999999997</v>
      </c>
      <c r="F194" s="213">
        <v>663.61</v>
      </c>
      <c r="G194" s="213">
        <v>663.61</v>
      </c>
      <c r="H194" s="213">
        <v>663.61</v>
      </c>
      <c r="I194" s="213">
        <v>663.61</v>
      </c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</row>
    <row r="195" spans="1:25" ht="25.5" x14ac:dyDescent="0.25">
      <c r="A195" s="55"/>
      <c r="B195" s="56">
        <v>3224</v>
      </c>
      <c r="C195" s="57"/>
      <c r="D195" s="54" t="s">
        <v>102</v>
      </c>
      <c r="E195" s="213">
        <v>0</v>
      </c>
      <c r="F195" s="213">
        <v>0</v>
      </c>
      <c r="G195" s="213">
        <v>0</v>
      </c>
      <c r="H195" s="213">
        <v>0</v>
      </c>
      <c r="I195" s="213">
        <v>0</v>
      </c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</row>
    <row r="196" spans="1:25" x14ac:dyDescent="0.25">
      <c r="A196" s="55"/>
      <c r="B196" s="56">
        <v>3225</v>
      </c>
      <c r="C196" s="57"/>
      <c r="D196" s="54" t="s">
        <v>80</v>
      </c>
      <c r="E196" s="213">
        <v>9.2899999999999991</v>
      </c>
      <c r="F196" s="213">
        <v>331.81</v>
      </c>
      <c r="G196" s="213">
        <v>331.81</v>
      </c>
      <c r="H196" s="213">
        <v>331.81</v>
      </c>
      <c r="I196" s="213">
        <v>331.81</v>
      </c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</row>
    <row r="197" spans="1:25" ht="19.5" customHeight="1" x14ac:dyDescent="0.25">
      <c r="A197" s="55"/>
      <c r="B197" s="56">
        <v>3227</v>
      </c>
      <c r="C197" s="57"/>
      <c r="D197" s="54" t="s">
        <v>135</v>
      </c>
      <c r="E197" s="213">
        <v>0.93</v>
      </c>
      <c r="F197" s="213">
        <v>132.72</v>
      </c>
      <c r="G197" s="213">
        <v>150</v>
      </c>
      <c r="H197" s="213">
        <v>150</v>
      </c>
      <c r="I197" s="213">
        <v>150</v>
      </c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</row>
    <row r="198" spans="1:25" s="149" customFormat="1" x14ac:dyDescent="0.25">
      <c r="A198" s="162"/>
      <c r="B198" s="163">
        <v>323</v>
      </c>
      <c r="C198" s="164"/>
      <c r="D198" s="148" t="s">
        <v>82</v>
      </c>
      <c r="E198" s="221">
        <f>SUM(E199:E207)</f>
        <v>5702.0700000000006</v>
      </c>
      <c r="F198" s="221">
        <f t="shared" ref="F198:G198" si="61">SUM(F199:F207)</f>
        <v>4231.29</v>
      </c>
      <c r="G198" s="221">
        <f t="shared" si="61"/>
        <v>4214.6400000000003</v>
      </c>
      <c r="H198" s="221">
        <f t="shared" ref="H198:I198" si="62">SUM(H199:H207)</f>
        <v>4214.6400000000003</v>
      </c>
      <c r="I198" s="221">
        <f t="shared" si="62"/>
        <v>4214.6400000000003</v>
      </c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</row>
    <row r="199" spans="1:25" x14ac:dyDescent="0.25">
      <c r="A199" s="55"/>
      <c r="B199" s="56">
        <v>3231</v>
      </c>
      <c r="C199" s="57"/>
      <c r="D199" s="51" t="s">
        <v>83</v>
      </c>
      <c r="E199" s="213">
        <v>6.64</v>
      </c>
      <c r="F199" s="213">
        <v>13.27</v>
      </c>
      <c r="G199" s="213">
        <v>10</v>
      </c>
      <c r="H199" s="213">
        <v>10</v>
      </c>
      <c r="I199" s="213">
        <v>10</v>
      </c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</row>
    <row r="200" spans="1:25" ht="19.5" customHeight="1" x14ac:dyDescent="0.25">
      <c r="A200" s="55"/>
      <c r="B200" s="56">
        <v>3232</v>
      </c>
      <c r="C200" s="57"/>
      <c r="D200" s="51" t="s">
        <v>103</v>
      </c>
      <c r="E200" s="213">
        <v>0</v>
      </c>
      <c r="F200" s="213">
        <v>663.31</v>
      </c>
      <c r="G200" s="213">
        <v>663.31</v>
      </c>
      <c r="H200" s="213">
        <v>663.31</v>
      </c>
      <c r="I200" s="213">
        <v>663.31</v>
      </c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</row>
    <row r="201" spans="1:25" x14ac:dyDescent="0.25">
      <c r="A201" s="55"/>
      <c r="B201" s="56">
        <v>3233</v>
      </c>
      <c r="C201" s="57"/>
      <c r="D201" s="51" t="s">
        <v>84</v>
      </c>
      <c r="E201" s="213">
        <v>248.86</v>
      </c>
      <c r="F201" s="213">
        <v>252.18</v>
      </c>
      <c r="G201" s="213">
        <v>252.18</v>
      </c>
      <c r="H201" s="213">
        <v>252.18</v>
      </c>
      <c r="I201" s="213">
        <v>252.18</v>
      </c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</row>
    <row r="202" spans="1:25" x14ac:dyDescent="0.25">
      <c r="A202" s="55"/>
      <c r="B202" s="56">
        <v>3234</v>
      </c>
      <c r="C202" s="57"/>
      <c r="D202" s="51" t="s">
        <v>85</v>
      </c>
      <c r="E202" s="213">
        <v>1360.97</v>
      </c>
      <c r="F202" s="213">
        <v>663.61</v>
      </c>
      <c r="G202" s="213">
        <v>663.31</v>
      </c>
      <c r="H202" s="213">
        <v>663.31</v>
      </c>
      <c r="I202" s="213">
        <v>663.31</v>
      </c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</row>
    <row r="203" spans="1:25" x14ac:dyDescent="0.25">
      <c r="A203" s="55"/>
      <c r="B203" s="56">
        <v>3235</v>
      </c>
      <c r="C203" s="57"/>
      <c r="D203" s="51" t="s">
        <v>86</v>
      </c>
      <c r="E203" s="213">
        <v>0</v>
      </c>
      <c r="F203" s="213">
        <v>0</v>
      </c>
      <c r="G203" s="213">
        <v>0</v>
      </c>
      <c r="H203" s="213">
        <v>0</v>
      </c>
      <c r="I203" s="213">
        <v>0</v>
      </c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</row>
    <row r="204" spans="1:25" x14ac:dyDescent="0.25">
      <c r="A204" s="55"/>
      <c r="B204" s="56">
        <v>3236</v>
      </c>
      <c r="C204" s="57"/>
      <c r="D204" s="51" t="s">
        <v>87</v>
      </c>
      <c r="E204" s="213">
        <v>920.93</v>
      </c>
      <c r="F204" s="213">
        <v>13.27</v>
      </c>
      <c r="G204" s="213">
        <v>15</v>
      </c>
      <c r="H204" s="213">
        <v>15</v>
      </c>
      <c r="I204" s="213">
        <v>15</v>
      </c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</row>
    <row r="205" spans="1:25" x14ac:dyDescent="0.25">
      <c r="A205" s="55"/>
      <c r="B205" s="56">
        <v>3237</v>
      </c>
      <c r="C205" s="57"/>
      <c r="D205" s="51" t="s">
        <v>88</v>
      </c>
      <c r="E205" s="213">
        <v>3025.88</v>
      </c>
      <c r="F205" s="213">
        <v>2585.84</v>
      </c>
      <c r="G205" s="213">
        <v>2585.84</v>
      </c>
      <c r="H205" s="213">
        <v>2585.84</v>
      </c>
      <c r="I205" s="213">
        <v>2585.84</v>
      </c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</row>
    <row r="206" spans="1:25" x14ac:dyDescent="0.25">
      <c r="A206" s="55"/>
      <c r="B206" s="56">
        <v>3238</v>
      </c>
      <c r="C206" s="57"/>
      <c r="D206" s="51" t="s">
        <v>89</v>
      </c>
      <c r="E206" s="213">
        <v>124.85</v>
      </c>
      <c r="F206" s="213">
        <v>13.27</v>
      </c>
      <c r="G206" s="213">
        <v>5</v>
      </c>
      <c r="H206" s="213">
        <v>5</v>
      </c>
      <c r="I206" s="213">
        <v>5</v>
      </c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</row>
    <row r="207" spans="1:25" x14ac:dyDescent="0.25">
      <c r="A207" s="55"/>
      <c r="B207" s="56">
        <v>3239</v>
      </c>
      <c r="C207" s="57"/>
      <c r="D207" s="51" t="s">
        <v>90</v>
      </c>
      <c r="E207" s="213">
        <v>13.94</v>
      </c>
      <c r="F207" s="213">
        <v>26.54</v>
      </c>
      <c r="G207" s="213">
        <v>20</v>
      </c>
      <c r="H207" s="213">
        <v>20</v>
      </c>
      <c r="I207" s="213">
        <v>20</v>
      </c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</row>
    <row r="208" spans="1:25" s="149" customFormat="1" x14ac:dyDescent="0.25">
      <c r="A208" s="162"/>
      <c r="B208" s="163">
        <v>329</v>
      </c>
      <c r="C208" s="175"/>
      <c r="D208" s="165" t="s">
        <v>91</v>
      </c>
      <c r="E208" s="221">
        <f>SUM(E209:E213)</f>
        <v>577.23</v>
      </c>
      <c r="F208" s="221">
        <f t="shared" ref="F208:G208" si="63">SUM(F209:F213)</f>
        <v>265.45</v>
      </c>
      <c r="G208" s="221">
        <f t="shared" si="63"/>
        <v>285</v>
      </c>
      <c r="H208" s="221">
        <f t="shared" ref="H208:I208" si="64">SUM(H209:H213)</f>
        <v>285</v>
      </c>
      <c r="I208" s="221">
        <f t="shared" si="64"/>
        <v>285</v>
      </c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</row>
    <row r="209" spans="1:25" x14ac:dyDescent="0.25">
      <c r="A209" s="55"/>
      <c r="B209" s="56">
        <v>3293</v>
      </c>
      <c r="C209" s="57"/>
      <c r="D209" s="51" t="s">
        <v>93</v>
      </c>
      <c r="E209" s="213">
        <v>557.32000000000005</v>
      </c>
      <c r="F209" s="213">
        <v>265.45</v>
      </c>
      <c r="G209" s="213">
        <v>285</v>
      </c>
      <c r="H209" s="213">
        <v>285</v>
      </c>
      <c r="I209" s="213">
        <v>285</v>
      </c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</row>
    <row r="210" spans="1:25" x14ac:dyDescent="0.25">
      <c r="A210" s="55"/>
      <c r="B210" s="56">
        <v>3294</v>
      </c>
      <c r="C210" s="57"/>
      <c r="D210" s="51" t="s">
        <v>136</v>
      </c>
      <c r="E210" s="213">
        <v>0</v>
      </c>
      <c r="F210" s="213">
        <v>0</v>
      </c>
      <c r="G210" s="213">
        <v>0</v>
      </c>
      <c r="H210" s="213">
        <v>0</v>
      </c>
      <c r="I210" s="213">
        <v>0</v>
      </c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</row>
    <row r="211" spans="1:25" x14ac:dyDescent="0.25">
      <c r="A211" s="55"/>
      <c r="B211" s="56">
        <v>3295</v>
      </c>
      <c r="C211" s="57"/>
      <c r="D211" s="51" t="s">
        <v>137</v>
      </c>
      <c r="E211" s="213">
        <v>19.91</v>
      </c>
      <c r="F211" s="213">
        <v>0</v>
      </c>
      <c r="G211" s="213">
        <v>0</v>
      </c>
      <c r="H211" s="213">
        <v>0</v>
      </c>
      <c r="I211" s="213">
        <v>0</v>
      </c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</row>
    <row r="212" spans="1:25" x14ac:dyDescent="0.25">
      <c r="A212" s="55"/>
      <c r="B212" s="56">
        <v>3296</v>
      </c>
      <c r="C212" s="57"/>
      <c r="D212" s="51" t="s">
        <v>138</v>
      </c>
      <c r="E212" s="213">
        <v>0</v>
      </c>
      <c r="F212" s="213">
        <v>0</v>
      </c>
      <c r="G212" s="213">
        <v>0</v>
      </c>
      <c r="H212" s="213">
        <v>0</v>
      </c>
      <c r="I212" s="213">
        <v>0</v>
      </c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</row>
    <row r="213" spans="1:25" ht="14.25" customHeight="1" x14ac:dyDescent="0.25">
      <c r="A213" s="55"/>
      <c r="B213" s="56">
        <v>3299</v>
      </c>
      <c r="C213" s="57"/>
      <c r="D213" s="51" t="s">
        <v>91</v>
      </c>
      <c r="E213" s="213">
        <v>0</v>
      </c>
      <c r="F213" s="213">
        <v>0</v>
      </c>
      <c r="G213" s="213">
        <v>0</v>
      </c>
      <c r="H213" s="213">
        <v>0</v>
      </c>
      <c r="I213" s="213">
        <v>0</v>
      </c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</row>
    <row r="214" spans="1:25" s="86" customFormat="1" x14ac:dyDescent="0.25">
      <c r="A214" s="82"/>
      <c r="B214" s="83">
        <v>34</v>
      </c>
      <c r="C214" s="93"/>
      <c r="D214" s="85" t="s">
        <v>139</v>
      </c>
      <c r="E214" s="229">
        <f>E215</f>
        <v>42.93</v>
      </c>
      <c r="F214" s="229">
        <f t="shared" ref="F214:I214" si="65">F215</f>
        <v>0</v>
      </c>
      <c r="G214" s="229">
        <f t="shared" si="65"/>
        <v>0</v>
      </c>
      <c r="H214" s="229">
        <f t="shared" si="65"/>
        <v>0</v>
      </c>
      <c r="I214" s="229">
        <f t="shared" si="65"/>
        <v>0</v>
      </c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</row>
    <row r="215" spans="1:25" s="149" customFormat="1" x14ac:dyDescent="0.25">
      <c r="A215" s="162"/>
      <c r="B215" s="163">
        <v>343</v>
      </c>
      <c r="C215" s="175"/>
      <c r="D215" s="176" t="s">
        <v>97</v>
      </c>
      <c r="E215" s="221">
        <f>E217+E216</f>
        <v>42.93</v>
      </c>
      <c r="F215" s="221">
        <f t="shared" ref="F215:G215" si="66">F217+F216</f>
        <v>0</v>
      </c>
      <c r="G215" s="221">
        <f t="shared" si="66"/>
        <v>0</v>
      </c>
      <c r="H215" s="221">
        <f t="shared" ref="H215:I215" si="67">H217+H216</f>
        <v>0</v>
      </c>
      <c r="I215" s="221">
        <f t="shared" si="67"/>
        <v>0</v>
      </c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</row>
    <row r="216" spans="1:25" ht="16.5" customHeight="1" x14ac:dyDescent="0.25">
      <c r="A216" s="55"/>
      <c r="B216" s="56">
        <v>3431</v>
      </c>
      <c r="C216" s="57"/>
      <c r="D216" s="51" t="s">
        <v>140</v>
      </c>
      <c r="E216" s="213">
        <v>42.93</v>
      </c>
      <c r="F216" s="213">
        <v>0</v>
      </c>
      <c r="G216" s="213">
        <v>0</v>
      </c>
      <c r="H216" s="213">
        <v>0</v>
      </c>
      <c r="I216" s="213">
        <v>0</v>
      </c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</row>
    <row r="217" spans="1:25" x14ac:dyDescent="0.25">
      <c r="A217" s="55"/>
      <c r="B217" s="56">
        <v>3433</v>
      </c>
      <c r="C217" s="57"/>
      <c r="D217" s="51" t="s">
        <v>141</v>
      </c>
      <c r="E217" s="213">
        <v>0</v>
      </c>
      <c r="F217" s="213">
        <v>0</v>
      </c>
      <c r="G217" s="213">
        <v>0</v>
      </c>
      <c r="H217" s="213">
        <v>0</v>
      </c>
      <c r="I217" s="213">
        <v>0</v>
      </c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</row>
    <row r="218" spans="1:25" x14ac:dyDescent="0.25">
      <c r="A218" s="242"/>
      <c r="B218" s="134">
        <v>4</v>
      </c>
      <c r="C218" s="243"/>
      <c r="D218" s="135" t="s">
        <v>26</v>
      </c>
      <c r="E218" s="216">
        <f>E219</f>
        <v>0</v>
      </c>
      <c r="F218" s="216">
        <f t="shared" ref="F218:I219" si="68">F219</f>
        <v>0</v>
      </c>
      <c r="G218" s="216">
        <f t="shared" si="68"/>
        <v>0</v>
      </c>
      <c r="H218" s="216">
        <f t="shared" si="68"/>
        <v>0</v>
      </c>
      <c r="I218" s="216">
        <f t="shared" si="68"/>
        <v>0</v>
      </c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</row>
    <row r="219" spans="1:25" x14ac:dyDescent="0.25">
      <c r="A219" s="240"/>
      <c r="B219" s="244">
        <v>42</v>
      </c>
      <c r="C219" s="241"/>
      <c r="D219" s="155" t="s">
        <v>193</v>
      </c>
      <c r="E219" s="229">
        <f>E220</f>
        <v>0</v>
      </c>
      <c r="F219" s="229">
        <f t="shared" si="68"/>
        <v>0</v>
      </c>
      <c r="G219" s="229">
        <f t="shared" si="68"/>
        <v>0</v>
      </c>
      <c r="H219" s="229">
        <f t="shared" si="68"/>
        <v>0</v>
      </c>
      <c r="I219" s="229">
        <f t="shared" si="68"/>
        <v>0</v>
      </c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</row>
    <row r="220" spans="1:25" x14ac:dyDescent="0.25">
      <c r="A220" s="153"/>
      <c r="B220" s="244">
        <v>422</v>
      </c>
      <c r="C220" s="154"/>
      <c r="D220" s="155" t="s">
        <v>158</v>
      </c>
      <c r="E220" s="229">
        <f>SUM(E221+E222)</f>
        <v>0</v>
      </c>
      <c r="F220" s="229">
        <f t="shared" ref="F220:G220" si="69">SUM(F221+F222)</f>
        <v>0</v>
      </c>
      <c r="G220" s="229">
        <f t="shared" si="69"/>
        <v>0</v>
      </c>
      <c r="H220" s="229">
        <f t="shared" ref="H220:I220" si="70">SUM(H221+H222)</f>
        <v>0</v>
      </c>
      <c r="I220" s="229">
        <f t="shared" si="70"/>
        <v>0</v>
      </c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</row>
    <row r="221" spans="1:25" x14ac:dyDescent="0.25">
      <c r="A221" s="73"/>
      <c r="B221" s="76">
        <v>4221</v>
      </c>
      <c r="C221" s="75"/>
      <c r="D221" s="77" t="s">
        <v>159</v>
      </c>
      <c r="E221" s="213"/>
      <c r="F221" s="213">
        <v>0</v>
      </c>
      <c r="G221" s="213">
        <v>0</v>
      </c>
      <c r="H221" s="213">
        <v>0</v>
      </c>
      <c r="I221" s="213">
        <v>0</v>
      </c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</row>
    <row r="222" spans="1:25" x14ac:dyDescent="0.25">
      <c r="A222" s="73"/>
      <c r="B222" s="74">
        <v>4227</v>
      </c>
      <c r="C222" s="75"/>
      <c r="D222" s="59" t="s">
        <v>206</v>
      </c>
      <c r="E222" s="213"/>
      <c r="F222" s="213">
        <v>0</v>
      </c>
      <c r="G222" s="213">
        <v>0</v>
      </c>
      <c r="H222" s="213">
        <v>0</v>
      </c>
      <c r="I222" s="213">
        <v>0</v>
      </c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</row>
    <row r="223" spans="1:25" s="113" customFormat="1" ht="26.25" x14ac:dyDescent="0.25">
      <c r="A223" s="109" t="s">
        <v>99</v>
      </c>
      <c r="B223" s="110"/>
      <c r="C223" s="111"/>
      <c r="D223" s="112" t="s">
        <v>142</v>
      </c>
      <c r="E223" s="233"/>
      <c r="F223" s="234"/>
      <c r="G223" s="234"/>
      <c r="H223" s="234"/>
      <c r="I223" s="234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</row>
    <row r="224" spans="1:25" s="113" customFormat="1" x14ac:dyDescent="0.25">
      <c r="A224" s="66" t="s">
        <v>207</v>
      </c>
      <c r="B224" s="71"/>
      <c r="C224" s="72"/>
      <c r="D224" s="195" t="s">
        <v>208</v>
      </c>
      <c r="E224" s="213"/>
      <c r="F224" s="214"/>
      <c r="G224" s="214"/>
      <c r="H224" s="214"/>
      <c r="I224" s="214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</row>
    <row r="225" spans="1:25" s="79" customFormat="1" x14ac:dyDescent="0.25">
      <c r="A225" s="129"/>
      <c r="B225" s="138">
        <v>3</v>
      </c>
      <c r="C225" s="139"/>
      <c r="D225" s="140" t="s">
        <v>24</v>
      </c>
      <c r="E225" s="216">
        <f>E226+E234+E240</f>
        <v>996554.1100000001</v>
      </c>
      <c r="F225" s="216">
        <f>F226+F234</f>
        <v>873754.46</v>
      </c>
      <c r="G225" s="216">
        <f>G226+G234</f>
        <v>1042187.2699999999</v>
      </c>
      <c r="H225" s="216">
        <f t="shared" ref="H225:I225" si="71">H226+H234</f>
        <v>1042187.2699999999</v>
      </c>
      <c r="I225" s="216">
        <f t="shared" si="71"/>
        <v>1042187.2699999999</v>
      </c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</row>
    <row r="226" spans="1:25" s="86" customFormat="1" x14ac:dyDescent="0.25">
      <c r="A226" s="82"/>
      <c r="B226" s="83">
        <v>31</v>
      </c>
      <c r="C226" s="93"/>
      <c r="D226" s="157" t="s">
        <v>25</v>
      </c>
      <c r="E226" s="229">
        <f>E227+E229+E231</f>
        <v>950950.45000000007</v>
      </c>
      <c r="F226" s="229">
        <f>F227+F229+F231</f>
        <v>823266.7</v>
      </c>
      <c r="G226" s="229">
        <f>G227+G229+G231</f>
        <v>976754.91999999993</v>
      </c>
      <c r="H226" s="229">
        <f t="shared" ref="H226:I226" si="72">H227+H229+H231</f>
        <v>976754.91999999993</v>
      </c>
      <c r="I226" s="229">
        <f t="shared" si="72"/>
        <v>976754.91999999993</v>
      </c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</row>
    <row r="227" spans="1:25" s="149" customFormat="1" x14ac:dyDescent="0.25">
      <c r="A227" s="162"/>
      <c r="B227" s="163">
        <v>311</v>
      </c>
      <c r="C227" s="175"/>
      <c r="D227" s="165" t="s">
        <v>143</v>
      </c>
      <c r="E227" s="221">
        <f>E228</f>
        <v>789163.8</v>
      </c>
      <c r="F227" s="221">
        <f>F228</f>
        <v>680204.39</v>
      </c>
      <c r="G227" s="221">
        <f>G228</f>
        <v>802113.35</v>
      </c>
      <c r="H227" s="221">
        <f t="shared" ref="H227:I227" si="73">H228</f>
        <v>802113.35</v>
      </c>
      <c r="I227" s="221">
        <f t="shared" si="73"/>
        <v>802113.35</v>
      </c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</row>
    <row r="228" spans="1:25" x14ac:dyDescent="0.25">
      <c r="A228" s="55"/>
      <c r="B228" s="56">
        <v>3111</v>
      </c>
      <c r="C228" s="57"/>
      <c r="D228" s="59" t="s">
        <v>117</v>
      </c>
      <c r="E228" s="213">
        <v>789163.8</v>
      </c>
      <c r="F228" s="213">
        <v>680204.39</v>
      </c>
      <c r="G228" s="213">
        <v>802113.35</v>
      </c>
      <c r="H228" s="213">
        <v>802113.35</v>
      </c>
      <c r="I228" s="213">
        <v>802113.35</v>
      </c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</row>
    <row r="229" spans="1:25" s="149" customFormat="1" x14ac:dyDescent="0.25">
      <c r="A229" s="162"/>
      <c r="B229" s="163">
        <v>312</v>
      </c>
      <c r="C229" s="175"/>
      <c r="D229" s="165" t="s">
        <v>118</v>
      </c>
      <c r="E229" s="221">
        <f>E230</f>
        <v>31197.42</v>
      </c>
      <c r="F229" s="221">
        <f>F230</f>
        <v>34229.61</v>
      </c>
      <c r="G229" s="221">
        <f>G230</f>
        <v>41191.089999999997</v>
      </c>
      <c r="H229" s="221">
        <f t="shared" ref="H229:I229" si="74">H230</f>
        <v>41191.089999999997</v>
      </c>
      <c r="I229" s="221">
        <f t="shared" si="74"/>
        <v>41191.089999999997</v>
      </c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</row>
    <row r="230" spans="1:25" x14ac:dyDescent="0.25">
      <c r="A230" s="55"/>
      <c r="B230" s="56">
        <v>3121</v>
      </c>
      <c r="C230" s="57"/>
      <c r="D230" s="59" t="s">
        <v>118</v>
      </c>
      <c r="E230" s="213">
        <v>31197.42</v>
      </c>
      <c r="F230" s="213">
        <v>34229.61</v>
      </c>
      <c r="G230" s="213">
        <v>41191.089999999997</v>
      </c>
      <c r="H230" s="213">
        <v>41191.089999999997</v>
      </c>
      <c r="I230" s="213">
        <v>41191.089999999997</v>
      </c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</row>
    <row r="231" spans="1:25" s="149" customFormat="1" x14ac:dyDescent="0.25">
      <c r="A231" s="162"/>
      <c r="B231" s="163">
        <v>313</v>
      </c>
      <c r="C231" s="175"/>
      <c r="D231" s="165" t="s">
        <v>119</v>
      </c>
      <c r="E231" s="221">
        <f>E232+E233</f>
        <v>130589.23</v>
      </c>
      <c r="F231" s="221">
        <f>F232+F233</f>
        <v>108832.7</v>
      </c>
      <c r="G231" s="221">
        <f>G232+G233</f>
        <v>133450.48000000001</v>
      </c>
      <c r="H231" s="221">
        <f t="shared" ref="H231:I231" si="75">H232+H233</f>
        <v>133450.48000000001</v>
      </c>
      <c r="I231" s="221">
        <f t="shared" si="75"/>
        <v>133450.48000000001</v>
      </c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</row>
    <row r="232" spans="1:25" ht="15" customHeight="1" x14ac:dyDescent="0.25">
      <c r="A232" s="55"/>
      <c r="B232" s="56">
        <v>3132</v>
      </c>
      <c r="C232" s="57"/>
      <c r="D232" s="59" t="s">
        <v>144</v>
      </c>
      <c r="E232" s="213">
        <v>130589.23</v>
      </c>
      <c r="F232" s="213">
        <v>108832.7</v>
      </c>
      <c r="G232" s="213">
        <v>133450.48000000001</v>
      </c>
      <c r="H232" s="213">
        <v>133450.48000000001</v>
      </c>
      <c r="I232" s="213">
        <v>133450.48000000001</v>
      </c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</row>
    <row r="233" spans="1:25" ht="27" customHeight="1" x14ac:dyDescent="0.25">
      <c r="A233" s="55"/>
      <c r="B233" s="56">
        <v>3133</v>
      </c>
      <c r="C233" s="57"/>
      <c r="D233" s="59" t="s">
        <v>145</v>
      </c>
      <c r="E233" s="213">
        <v>0</v>
      </c>
      <c r="F233" s="213">
        <v>0</v>
      </c>
      <c r="G233" s="213">
        <v>0</v>
      </c>
      <c r="H233" s="213">
        <v>0</v>
      </c>
      <c r="I233" s="213">
        <v>0</v>
      </c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</row>
    <row r="234" spans="1:25" s="86" customFormat="1" x14ac:dyDescent="0.25">
      <c r="A234" s="82"/>
      <c r="B234" s="83">
        <v>32</v>
      </c>
      <c r="C234" s="93"/>
      <c r="D234" s="157" t="s">
        <v>43</v>
      </c>
      <c r="E234" s="229">
        <f>E235+E237</f>
        <v>45164</v>
      </c>
      <c r="F234" s="229">
        <f>F235+F237</f>
        <v>50487.76</v>
      </c>
      <c r="G234" s="229">
        <f>G235+G237</f>
        <v>65432.35</v>
      </c>
      <c r="H234" s="229">
        <f t="shared" ref="H234:I234" si="76">H235+H237</f>
        <v>65432.35</v>
      </c>
      <c r="I234" s="229">
        <f t="shared" si="76"/>
        <v>65432.35</v>
      </c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</row>
    <row r="235" spans="1:25" s="149" customFormat="1" ht="17.25" customHeight="1" x14ac:dyDescent="0.25">
      <c r="A235" s="162"/>
      <c r="B235" s="163">
        <v>321</v>
      </c>
      <c r="C235" s="175"/>
      <c r="D235" s="165" t="s">
        <v>73</v>
      </c>
      <c r="E235" s="221">
        <f>E236</f>
        <v>41442.74</v>
      </c>
      <c r="F235" s="221">
        <f>F236</f>
        <v>47780.21</v>
      </c>
      <c r="G235" s="221">
        <f>G236</f>
        <v>62114.28</v>
      </c>
      <c r="H235" s="221">
        <f t="shared" ref="H235:I235" si="77">H236</f>
        <v>62114.28</v>
      </c>
      <c r="I235" s="221">
        <f t="shared" si="77"/>
        <v>62114.28</v>
      </c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</row>
    <row r="236" spans="1:25" ht="16.5" customHeight="1" x14ac:dyDescent="0.25">
      <c r="A236" s="55"/>
      <c r="B236" s="56">
        <v>3212</v>
      </c>
      <c r="C236" s="57"/>
      <c r="D236" s="59" t="s">
        <v>192</v>
      </c>
      <c r="E236" s="213">
        <v>41442.74</v>
      </c>
      <c r="F236" s="213">
        <v>47780.21</v>
      </c>
      <c r="G236" s="213">
        <v>62114.28</v>
      </c>
      <c r="H236" s="213">
        <v>62114.28</v>
      </c>
      <c r="I236" s="213">
        <v>62114.28</v>
      </c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</row>
    <row r="237" spans="1:25" s="149" customFormat="1" ht="18.75" customHeight="1" x14ac:dyDescent="0.25">
      <c r="A237" s="162"/>
      <c r="B237" s="163">
        <v>329</v>
      </c>
      <c r="C237" s="175"/>
      <c r="D237" s="165" t="s">
        <v>91</v>
      </c>
      <c r="E237" s="221">
        <f>E238+E239</f>
        <v>3721.2599999999998</v>
      </c>
      <c r="F237" s="221">
        <f>F238</f>
        <v>2707.55</v>
      </c>
      <c r="G237" s="221">
        <f>G238</f>
        <v>3318.07</v>
      </c>
      <c r="H237" s="221">
        <f t="shared" ref="H237:I237" si="78">H238</f>
        <v>3318.07</v>
      </c>
      <c r="I237" s="221">
        <f t="shared" si="78"/>
        <v>3318.07</v>
      </c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</row>
    <row r="238" spans="1:25" x14ac:dyDescent="0.25">
      <c r="A238" s="55"/>
      <c r="B238" s="56">
        <v>3295</v>
      </c>
      <c r="C238" s="57"/>
      <c r="D238" s="59" t="s">
        <v>146</v>
      </c>
      <c r="E238" s="213">
        <v>3327.24</v>
      </c>
      <c r="F238" s="213">
        <v>2707.55</v>
      </c>
      <c r="G238" s="213">
        <v>3318.07</v>
      </c>
      <c r="H238" s="213">
        <v>3318.07</v>
      </c>
      <c r="I238" s="213">
        <v>3318.07</v>
      </c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</row>
    <row r="239" spans="1:25" x14ac:dyDescent="0.25">
      <c r="A239" s="270"/>
      <c r="B239" s="252">
        <v>3296</v>
      </c>
      <c r="C239" s="271"/>
      <c r="D239" s="59" t="s">
        <v>138</v>
      </c>
      <c r="E239" s="213">
        <v>394.02</v>
      </c>
      <c r="F239" s="213"/>
      <c r="G239" s="213"/>
      <c r="H239" s="213"/>
      <c r="I239" s="213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</row>
    <row r="240" spans="1:25" x14ac:dyDescent="0.25">
      <c r="A240" s="153"/>
      <c r="B240" s="254">
        <v>34</v>
      </c>
      <c r="C240" s="272"/>
      <c r="D240" s="157" t="s">
        <v>139</v>
      </c>
      <c r="E240" s="229">
        <f>E241+E243</f>
        <v>439.66</v>
      </c>
      <c r="F240" s="229">
        <f>F241+F243</f>
        <v>0</v>
      </c>
      <c r="G240" s="229">
        <f>G241+G243</f>
        <v>0</v>
      </c>
      <c r="H240" s="229">
        <f t="shared" ref="H240:I240" si="79">H241+H243</f>
        <v>0</v>
      </c>
      <c r="I240" s="229">
        <f t="shared" si="79"/>
        <v>0</v>
      </c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</row>
    <row r="241" spans="1:25" x14ac:dyDescent="0.25">
      <c r="A241" s="162"/>
      <c r="B241" s="163">
        <v>343</v>
      </c>
      <c r="C241" s="175"/>
      <c r="D241" s="165" t="s">
        <v>141</v>
      </c>
      <c r="E241" s="221">
        <f>E242</f>
        <v>439.66</v>
      </c>
      <c r="F241" s="221">
        <f>F242</f>
        <v>0</v>
      </c>
      <c r="G241" s="221">
        <f>G242</f>
        <v>0</v>
      </c>
      <c r="H241" s="221">
        <f t="shared" ref="H241:I241" si="80">H242</f>
        <v>0</v>
      </c>
      <c r="I241" s="221">
        <f t="shared" si="80"/>
        <v>0</v>
      </c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</row>
    <row r="242" spans="1:25" x14ac:dyDescent="0.25">
      <c r="A242" s="270"/>
      <c r="B242" s="252">
        <v>3433</v>
      </c>
      <c r="C242" s="271"/>
      <c r="D242" s="59" t="s">
        <v>141</v>
      </c>
      <c r="E242" s="213">
        <v>439.66</v>
      </c>
      <c r="F242" s="213"/>
      <c r="G242" s="213"/>
      <c r="H242" s="213"/>
      <c r="I242" s="213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</row>
    <row r="243" spans="1:25" s="113" customFormat="1" x14ac:dyDescent="0.25">
      <c r="A243" s="109" t="s">
        <v>127</v>
      </c>
      <c r="B243" s="110"/>
      <c r="C243" s="111"/>
      <c r="D243" s="112" t="s">
        <v>109</v>
      </c>
      <c r="E243" s="233">
        <f>E244</f>
        <v>0</v>
      </c>
      <c r="F243" s="233">
        <f t="shared" ref="F243:G244" si="81">F244</f>
        <v>0</v>
      </c>
      <c r="G243" s="233">
        <f t="shared" si="81"/>
        <v>0</v>
      </c>
      <c r="H243" s="233">
        <f t="shared" ref="H243:H244" si="82">H244</f>
        <v>0</v>
      </c>
      <c r="I243" s="233">
        <f t="shared" ref="I243:I244" si="83">I244</f>
        <v>0</v>
      </c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</row>
    <row r="244" spans="1:25" s="79" customFormat="1" x14ac:dyDescent="0.25">
      <c r="A244" s="129"/>
      <c r="B244" s="138">
        <v>3</v>
      </c>
      <c r="C244" s="131"/>
      <c r="D244" s="78" t="s">
        <v>24</v>
      </c>
      <c r="E244" s="216">
        <f>E245</f>
        <v>0</v>
      </c>
      <c r="F244" s="216">
        <f t="shared" si="81"/>
        <v>0</v>
      </c>
      <c r="G244" s="216">
        <f t="shared" si="81"/>
        <v>0</v>
      </c>
      <c r="H244" s="216">
        <f t="shared" si="82"/>
        <v>0</v>
      </c>
      <c r="I244" s="216">
        <f t="shared" si="83"/>
        <v>0</v>
      </c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</row>
    <row r="245" spans="1:25" s="86" customFormat="1" x14ac:dyDescent="0.25">
      <c r="A245" s="82"/>
      <c r="B245" s="83">
        <v>32</v>
      </c>
      <c r="C245" s="84"/>
      <c r="D245" s="94" t="s">
        <v>43</v>
      </c>
      <c r="E245" s="229">
        <f>E246+E250+E254+E256</f>
        <v>0</v>
      </c>
      <c r="F245" s="229">
        <f t="shared" ref="F245:G245" si="84">F246+F250+F254+F256</f>
        <v>0</v>
      </c>
      <c r="G245" s="229">
        <f t="shared" si="84"/>
        <v>0</v>
      </c>
      <c r="H245" s="229">
        <f t="shared" ref="H245" si="85">H246+H250+H254+H256</f>
        <v>0</v>
      </c>
      <c r="I245" s="229">
        <f t="shared" ref="I245" si="86">I246+I250+I254+I256</f>
        <v>0</v>
      </c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</row>
    <row r="246" spans="1:25" s="149" customFormat="1" x14ac:dyDescent="0.25">
      <c r="A246" s="162"/>
      <c r="B246" s="163">
        <v>321</v>
      </c>
      <c r="C246" s="164"/>
      <c r="D246" s="148" t="s">
        <v>73</v>
      </c>
      <c r="E246" s="221">
        <f>E247+E248+E249</f>
        <v>0</v>
      </c>
      <c r="F246" s="221">
        <f t="shared" ref="F246:G246" si="87">F247+F248+F249</f>
        <v>0</v>
      </c>
      <c r="G246" s="221">
        <f t="shared" si="87"/>
        <v>0</v>
      </c>
      <c r="H246" s="221">
        <f t="shared" ref="H246" si="88">H247+H248+H249</f>
        <v>0</v>
      </c>
      <c r="I246" s="221">
        <f t="shared" ref="I246" si="89">I247+I248+I249</f>
        <v>0</v>
      </c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</row>
    <row r="247" spans="1:25" x14ac:dyDescent="0.25">
      <c r="A247" s="55"/>
      <c r="B247" s="56">
        <v>3211</v>
      </c>
      <c r="C247" s="57"/>
      <c r="D247" s="51" t="s">
        <v>74</v>
      </c>
      <c r="E247" s="213">
        <v>0</v>
      </c>
      <c r="F247" s="213">
        <v>0</v>
      </c>
      <c r="G247" s="213">
        <v>0</v>
      </c>
      <c r="H247" s="213">
        <v>0</v>
      </c>
      <c r="I247" s="213">
        <v>0</v>
      </c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</row>
    <row r="248" spans="1:25" x14ac:dyDescent="0.25">
      <c r="A248" s="55"/>
      <c r="B248" s="56">
        <v>3213</v>
      </c>
      <c r="C248" s="57"/>
      <c r="D248" s="51" t="s">
        <v>75</v>
      </c>
      <c r="E248" s="213">
        <v>0</v>
      </c>
      <c r="F248" s="213">
        <v>0</v>
      </c>
      <c r="G248" s="213">
        <v>0</v>
      </c>
      <c r="H248" s="213">
        <v>0</v>
      </c>
      <c r="I248" s="213">
        <v>0</v>
      </c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</row>
    <row r="249" spans="1:25" ht="14.25" customHeight="1" x14ac:dyDescent="0.25">
      <c r="A249" s="55"/>
      <c r="B249" s="56">
        <v>3214</v>
      </c>
      <c r="C249" s="57"/>
      <c r="D249" s="51" t="s">
        <v>76</v>
      </c>
      <c r="E249" s="213">
        <v>0</v>
      </c>
      <c r="F249" s="213">
        <v>0</v>
      </c>
      <c r="G249" s="213">
        <v>0</v>
      </c>
      <c r="H249" s="213">
        <v>0</v>
      </c>
      <c r="I249" s="213">
        <v>0</v>
      </c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</row>
    <row r="250" spans="1:25" s="149" customFormat="1" x14ac:dyDescent="0.25">
      <c r="A250" s="162"/>
      <c r="B250" s="163">
        <v>322</v>
      </c>
      <c r="C250" s="164"/>
      <c r="D250" s="148" t="s">
        <v>77</v>
      </c>
      <c r="E250" s="221">
        <f>E251+E252+E253</f>
        <v>0</v>
      </c>
      <c r="F250" s="221">
        <f t="shared" ref="F250:G250" si="90">F251+F252+F253</f>
        <v>0</v>
      </c>
      <c r="G250" s="221">
        <f t="shared" si="90"/>
        <v>0</v>
      </c>
      <c r="H250" s="221">
        <f t="shared" ref="H250" si="91">H251+H252+H253</f>
        <v>0</v>
      </c>
      <c r="I250" s="221">
        <f t="shared" ref="I250" si="92">I251+I252+I253</f>
        <v>0</v>
      </c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</row>
    <row r="251" spans="1:25" x14ac:dyDescent="0.25">
      <c r="A251" s="55"/>
      <c r="B251" s="56">
        <v>3221</v>
      </c>
      <c r="C251" s="57"/>
      <c r="D251" s="54" t="s">
        <v>78</v>
      </c>
      <c r="E251" s="213">
        <v>0</v>
      </c>
      <c r="F251" s="213">
        <v>0</v>
      </c>
      <c r="G251" s="213">
        <v>0</v>
      </c>
      <c r="H251" s="213">
        <v>0</v>
      </c>
      <c r="I251" s="213">
        <v>0</v>
      </c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</row>
    <row r="252" spans="1:25" x14ac:dyDescent="0.25">
      <c r="A252" s="55"/>
      <c r="B252" s="56">
        <v>3222</v>
      </c>
      <c r="C252" s="57"/>
      <c r="D252" s="54" t="s">
        <v>111</v>
      </c>
      <c r="E252" s="213">
        <v>0</v>
      </c>
      <c r="F252" s="213">
        <v>0</v>
      </c>
      <c r="G252" s="213">
        <v>0</v>
      </c>
      <c r="H252" s="213">
        <v>0</v>
      </c>
      <c r="I252" s="213">
        <v>0</v>
      </c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</row>
    <row r="253" spans="1:25" x14ac:dyDescent="0.25">
      <c r="A253" s="55"/>
      <c r="B253" s="56">
        <v>3225</v>
      </c>
      <c r="C253" s="57"/>
      <c r="D253" s="54" t="s">
        <v>80</v>
      </c>
      <c r="E253" s="213">
        <v>0</v>
      </c>
      <c r="F253" s="213">
        <v>0</v>
      </c>
      <c r="G253" s="213">
        <v>0</v>
      </c>
      <c r="H253" s="213">
        <v>0</v>
      </c>
      <c r="I253" s="213">
        <v>0</v>
      </c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</row>
    <row r="254" spans="1:25" s="149" customFormat="1" x14ac:dyDescent="0.25">
      <c r="A254" s="162"/>
      <c r="B254" s="163">
        <v>323</v>
      </c>
      <c r="C254" s="164"/>
      <c r="D254" s="148" t="s">
        <v>82</v>
      </c>
      <c r="E254" s="221">
        <f>E255</f>
        <v>0</v>
      </c>
      <c r="F254" s="221">
        <f t="shared" ref="F254:G254" si="93">F255</f>
        <v>0</v>
      </c>
      <c r="G254" s="221">
        <f t="shared" si="93"/>
        <v>0</v>
      </c>
      <c r="H254" s="221">
        <f t="shared" ref="H254" si="94">H255</f>
        <v>0</v>
      </c>
      <c r="I254" s="221">
        <f t="shared" ref="I254" si="95">I255</f>
        <v>0</v>
      </c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</row>
    <row r="255" spans="1:25" x14ac:dyDescent="0.25">
      <c r="A255" s="55"/>
      <c r="B255" s="56">
        <v>3237</v>
      </c>
      <c r="C255" s="57"/>
      <c r="D255" s="59" t="s">
        <v>88</v>
      </c>
      <c r="E255" s="213">
        <v>0</v>
      </c>
      <c r="F255" s="213">
        <v>0</v>
      </c>
      <c r="G255" s="213">
        <v>0</v>
      </c>
      <c r="H255" s="213">
        <v>0</v>
      </c>
      <c r="I255" s="213">
        <v>0</v>
      </c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</row>
    <row r="256" spans="1:25" s="149" customFormat="1" ht="17.25" customHeight="1" x14ac:dyDescent="0.25">
      <c r="A256" s="162"/>
      <c r="B256" s="163">
        <v>329</v>
      </c>
      <c r="C256" s="175"/>
      <c r="D256" s="165" t="s">
        <v>91</v>
      </c>
      <c r="E256" s="221">
        <f>E257+E258</f>
        <v>0</v>
      </c>
      <c r="F256" s="221">
        <f t="shared" ref="F256:G256" si="96">F257+F258</f>
        <v>0</v>
      </c>
      <c r="G256" s="221">
        <f t="shared" si="96"/>
        <v>0</v>
      </c>
      <c r="H256" s="221">
        <f t="shared" ref="H256" si="97">H257+H258</f>
        <v>0</v>
      </c>
      <c r="I256" s="221">
        <f t="shared" ref="I256" si="98">I257+I258</f>
        <v>0</v>
      </c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</row>
    <row r="257" spans="1:25" x14ac:dyDescent="0.25">
      <c r="A257" s="55"/>
      <c r="B257" s="56">
        <v>3293</v>
      </c>
      <c r="C257" s="57"/>
      <c r="D257" s="59" t="s">
        <v>93</v>
      </c>
      <c r="E257" s="213">
        <v>0</v>
      </c>
      <c r="F257" s="213">
        <v>0</v>
      </c>
      <c r="G257" s="213">
        <v>0</v>
      </c>
      <c r="H257" s="213">
        <v>0</v>
      </c>
      <c r="I257" s="213">
        <v>0</v>
      </c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</row>
    <row r="258" spans="1:25" ht="15.75" customHeight="1" x14ac:dyDescent="0.25">
      <c r="A258" s="55"/>
      <c r="B258" s="56">
        <v>3299</v>
      </c>
      <c r="C258" s="57"/>
      <c r="D258" s="59" t="s">
        <v>91</v>
      </c>
      <c r="E258" s="213">
        <v>0</v>
      </c>
      <c r="F258" s="213"/>
      <c r="G258" s="213">
        <v>0</v>
      </c>
      <c r="H258" s="213">
        <v>0</v>
      </c>
      <c r="I258" s="213">
        <v>0</v>
      </c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</row>
    <row r="259" spans="1:25" s="113" customFormat="1" x14ac:dyDescent="0.25">
      <c r="A259" s="109" t="s">
        <v>108</v>
      </c>
      <c r="B259" s="110"/>
      <c r="C259" s="111"/>
      <c r="D259" s="112" t="s">
        <v>114</v>
      </c>
      <c r="E259" s="233">
        <f t="shared" ref="E259:I260" si="99">E260</f>
        <v>0</v>
      </c>
      <c r="F259" s="233">
        <f t="shared" si="99"/>
        <v>0</v>
      </c>
      <c r="G259" s="233">
        <f t="shared" si="99"/>
        <v>1990.84</v>
      </c>
      <c r="H259" s="233">
        <f t="shared" si="99"/>
        <v>1990.84</v>
      </c>
      <c r="I259" s="233">
        <f t="shared" si="99"/>
        <v>1990.84</v>
      </c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</row>
    <row r="260" spans="1:25" s="79" customFormat="1" x14ac:dyDescent="0.25">
      <c r="A260" s="129"/>
      <c r="B260" s="138">
        <v>3</v>
      </c>
      <c r="C260" s="131"/>
      <c r="D260" s="78" t="s">
        <v>24</v>
      </c>
      <c r="E260" s="216">
        <f t="shared" si="99"/>
        <v>0</v>
      </c>
      <c r="F260" s="216">
        <f t="shared" si="99"/>
        <v>0</v>
      </c>
      <c r="G260" s="216">
        <f t="shared" si="99"/>
        <v>1990.84</v>
      </c>
      <c r="H260" s="216">
        <f t="shared" si="99"/>
        <v>1990.84</v>
      </c>
      <c r="I260" s="216">
        <f t="shared" si="99"/>
        <v>1990.84</v>
      </c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</row>
    <row r="261" spans="1:25" s="86" customFormat="1" x14ac:dyDescent="0.25">
      <c r="A261" s="82"/>
      <c r="B261" s="83">
        <v>32</v>
      </c>
      <c r="C261" s="84"/>
      <c r="D261" s="94" t="s">
        <v>43</v>
      </c>
      <c r="E261" s="229">
        <f>E262+E266+E268</f>
        <v>0</v>
      </c>
      <c r="F261" s="229">
        <f>F262+F266+F268</f>
        <v>0</v>
      </c>
      <c r="G261" s="229">
        <f>G262+G266+G268</f>
        <v>1990.84</v>
      </c>
      <c r="H261" s="229">
        <f>H262+H266+H268</f>
        <v>1990.84</v>
      </c>
      <c r="I261" s="229">
        <f>I262+I266+I268</f>
        <v>1990.84</v>
      </c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</row>
    <row r="262" spans="1:25" s="149" customFormat="1" ht="15.75" customHeight="1" x14ac:dyDescent="0.25">
      <c r="A262" s="162"/>
      <c r="B262" s="163">
        <v>321</v>
      </c>
      <c r="C262" s="164"/>
      <c r="D262" s="148" t="s">
        <v>73</v>
      </c>
      <c r="E262" s="221">
        <f>E263+E264+E265</f>
        <v>0</v>
      </c>
      <c r="F262" s="221">
        <f>F263+F264+F265</f>
        <v>0</v>
      </c>
      <c r="G262" s="221">
        <f>G263+G264+G265</f>
        <v>0</v>
      </c>
      <c r="H262" s="221">
        <f>H263+H264+H265</f>
        <v>0</v>
      </c>
      <c r="I262" s="221">
        <f>I263+I264+I265</f>
        <v>0</v>
      </c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</row>
    <row r="263" spans="1:25" x14ac:dyDescent="0.25">
      <c r="A263" s="55"/>
      <c r="B263" s="56">
        <v>3211</v>
      </c>
      <c r="C263" s="57"/>
      <c r="D263" s="51" t="s">
        <v>74</v>
      </c>
      <c r="E263" s="213">
        <v>0</v>
      </c>
      <c r="F263" s="213">
        <v>0</v>
      </c>
      <c r="G263" s="213">
        <v>0</v>
      </c>
      <c r="H263" s="213">
        <v>0</v>
      </c>
      <c r="I263" s="213">
        <v>0</v>
      </c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</row>
    <row r="264" spans="1:25" x14ac:dyDescent="0.25">
      <c r="A264" s="55"/>
      <c r="B264" s="56">
        <v>3213</v>
      </c>
      <c r="C264" s="57"/>
      <c r="D264" s="51" t="s">
        <v>75</v>
      </c>
      <c r="E264" s="213">
        <v>0</v>
      </c>
      <c r="F264" s="213">
        <v>0</v>
      </c>
      <c r="G264" s="213">
        <v>0</v>
      </c>
      <c r="H264" s="213">
        <v>0</v>
      </c>
      <c r="I264" s="213">
        <v>0</v>
      </c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</row>
    <row r="265" spans="1:25" ht="17.25" customHeight="1" x14ac:dyDescent="0.25">
      <c r="A265" s="55"/>
      <c r="B265" s="56">
        <v>3214</v>
      </c>
      <c r="C265" s="57"/>
      <c r="D265" s="51" t="s">
        <v>76</v>
      </c>
      <c r="E265" s="213">
        <v>0</v>
      </c>
      <c r="F265" s="213">
        <v>0</v>
      </c>
      <c r="G265" s="213">
        <v>0</v>
      </c>
      <c r="H265" s="213">
        <v>0</v>
      </c>
      <c r="I265" s="213">
        <v>0</v>
      </c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</row>
    <row r="266" spans="1:25" s="149" customFormat="1" x14ac:dyDescent="0.25">
      <c r="A266" s="162"/>
      <c r="B266" s="163">
        <v>323</v>
      </c>
      <c r="C266" s="164"/>
      <c r="D266" s="148" t="s">
        <v>82</v>
      </c>
      <c r="E266" s="221">
        <f>E267</f>
        <v>0</v>
      </c>
      <c r="F266" s="221">
        <f>F267</f>
        <v>0</v>
      </c>
      <c r="G266" s="221">
        <f>G267</f>
        <v>0</v>
      </c>
      <c r="H266" s="221">
        <f>H267</f>
        <v>0</v>
      </c>
      <c r="I266" s="221">
        <f>I267</f>
        <v>0</v>
      </c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</row>
    <row r="267" spans="1:25" x14ac:dyDescent="0.25">
      <c r="A267" s="55"/>
      <c r="B267" s="56">
        <v>3231</v>
      </c>
      <c r="C267" s="57"/>
      <c r="D267" s="59" t="s">
        <v>83</v>
      </c>
      <c r="E267" s="213">
        <v>0</v>
      </c>
      <c r="F267" s="213">
        <v>0</v>
      </c>
      <c r="G267" s="213">
        <v>0</v>
      </c>
      <c r="H267" s="213">
        <v>0</v>
      </c>
      <c r="I267" s="213">
        <v>0</v>
      </c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</row>
    <row r="268" spans="1:25" s="149" customFormat="1" ht="16.5" customHeight="1" x14ac:dyDescent="0.25">
      <c r="A268" s="162"/>
      <c r="B268" s="163">
        <v>329</v>
      </c>
      <c r="C268" s="175"/>
      <c r="D268" s="165" t="s">
        <v>91</v>
      </c>
      <c r="E268" s="221">
        <f>E269</f>
        <v>0</v>
      </c>
      <c r="F268" s="221">
        <f>F269</f>
        <v>0</v>
      </c>
      <c r="G268" s="221">
        <f>G269</f>
        <v>1990.84</v>
      </c>
      <c r="H268" s="221">
        <f>H269</f>
        <v>1990.84</v>
      </c>
      <c r="I268" s="221">
        <f>I269</f>
        <v>1990.84</v>
      </c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</row>
    <row r="269" spans="1:25" ht="18" customHeight="1" x14ac:dyDescent="0.25">
      <c r="A269" s="55"/>
      <c r="B269" s="56">
        <v>3299</v>
      </c>
      <c r="C269" s="57"/>
      <c r="D269" s="59" t="s">
        <v>91</v>
      </c>
      <c r="E269" s="213">
        <v>0</v>
      </c>
      <c r="F269" s="213">
        <v>0</v>
      </c>
      <c r="G269" s="213">
        <v>1990.84</v>
      </c>
      <c r="H269" s="213">
        <v>1990.84</v>
      </c>
      <c r="I269" s="213">
        <v>1990.84</v>
      </c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</row>
    <row r="270" spans="1:25" ht="18" customHeight="1" x14ac:dyDescent="0.25">
      <c r="A270" s="109" t="s">
        <v>182</v>
      </c>
      <c r="B270" s="110"/>
      <c r="C270" s="111"/>
      <c r="D270" s="112" t="s">
        <v>183</v>
      </c>
      <c r="E270" s="233">
        <f t="shared" ref="E270:I270" si="100">E271</f>
        <v>62969.88</v>
      </c>
      <c r="F270" s="233">
        <f t="shared" si="100"/>
        <v>67652.41</v>
      </c>
      <c r="G270" s="233">
        <f t="shared" si="100"/>
        <v>110183.66</v>
      </c>
      <c r="H270" s="233">
        <f t="shared" si="100"/>
        <v>110183.66</v>
      </c>
      <c r="I270" s="233">
        <f t="shared" si="100"/>
        <v>110183.66</v>
      </c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</row>
    <row r="271" spans="1:25" ht="18" customHeight="1" x14ac:dyDescent="0.25">
      <c r="A271" s="129"/>
      <c r="B271" s="133">
        <v>3</v>
      </c>
      <c r="C271" s="131"/>
      <c r="D271" s="281" t="s">
        <v>24</v>
      </c>
      <c r="E271" s="216">
        <f>E272+E297</f>
        <v>62969.88</v>
      </c>
      <c r="F271" s="216">
        <f>F272+F297</f>
        <v>67652.41</v>
      </c>
      <c r="G271" s="216">
        <f>G272+G297</f>
        <v>110183.66</v>
      </c>
      <c r="H271" s="216">
        <f>H272+H297</f>
        <v>110183.66</v>
      </c>
      <c r="I271" s="216">
        <f>I272+I297</f>
        <v>110183.66</v>
      </c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</row>
    <row r="272" spans="1:25" ht="18" customHeight="1" x14ac:dyDescent="0.25">
      <c r="A272" s="153"/>
      <c r="B272" s="152">
        <v>32</v>
      </c>
      <c r="C272" s="154"/>
      <c r="D272" s="94" t="s">
        <v>43</v>
      </c>
      <c r="E272" s="229">
        <f>E273+E277</f>
        <v>62969.88</v>
      </c>
      <c r="F272" s="229">
        <f>F273+F277</f>
        <v>67652.41</v>
      </c>
      <c r="G272" s="229">
        <f>G273+G277</f>
        <v>110183.66</v>
      </c>
      <c r="H272" s="229">
        <f>H273+H277</f>
        <v>110183.66</v>
      </c>
      <c r="I272" s="229">
        <f>I273+I277</f>
        <v>110183.66</v>
      </c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</row>
    <row r="273" spans="1:25" ht="18" customHeight="1" x14ac:dyDescent="0.25">
      <c r="A273" s="162"/>
      <c r="B273" s="163">
        <v>322</v>
      </c>
      <c r="C273" s="164"/>
      <c r="D273" s="148" t="s">
        <v>77</v>
      </c>
      <c r="E273" s="221">
        <f>E274+E275+E276</f>
        <v>929.85</v>
      </c>
      <c r="F273" s="221">
        <f>F274+F275+F276</f>
        <v>13782</v>
      </c>
      <c r="G273" s="221">
        <f>G274+G275+G276</f>
        <v>13782</v>
      </c>
      <c r="H273" s="221">
        <f>H274+H275+H276</f>
        <v>13782</v>
      </c>
      <c r="I273" s="221">
        <f>I274+I275+I276</f>
        <v>13782</v>
      </c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</row>
    <row r="274" spans="1:25" ht="18" customHeight="1" x14ac:dyDescent="0.25">
      <c r="A274" s="270"/>
      <c r="B274" s="58">
        <v>3221</v>
      </c>
      <c r="C274" s="271"/>
      <c r="D274" s="51" t="s">
        <v>110</v>
      </c>
      <c r="E274" s="213">
        <v>929.85</v>
      </c>
      <c r="F274" s="213">
        <v>9294.4</v>
      </c>
      <c r="G274" s="213">
        <v>9294.4</v>
      </c>
      <c r="H274" s="213">
        <v>9294.4</v>
      </c>
      <c r="I274" s="213">
        <v>9294.4</v>
      </c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</row>
    <row r="275" spans="1:25" ht="18" customHeight="1" x14ac:dyDescent="0.25">
      <c r="A275" s="270"/>
      <c r="B275" s="58">
        <v>3222</v>
      </c>
      <c r="C275" s="271"/>
      <c r="D275" s="51" t="s">
        <v>111</v>
      </c>
      <c r="E275" s="213">
        <v>0</v>
      </c>
      <c r="F275" s="213">
        <v>0</v>
      </c>
      <c r="G275" s="213">
        <v>0</v>
      </c>
      <c r="H275" s="213">
        <v>0</v>
      </c>
      <c r="I275" s="213">
        <v>0</v>
      </c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</row>
    <row r="276" spans="1:25" ht="18" customHeight="1" x14ac:dyDescent="0.25">
      <c r="A276" s="270"/>
      <c r="B276" s="58">
        <v>3225</v>
      </c>
      <c r="C276" s="271"/>
      <c r="D276" s="51" t="s">
        <v>112</v>
      </c>
      <c r="E276" s="213">
        <v>0</v>
      </c>
      <c r="F276" s="213">
        <v>4487.6000000000004</v>
      </c>
      <c r="G276" s="213">
        <v>4487.6000000000004</v>
      </c>
      <c r="H276" s="213">
        <v>4487.6000000000004</v>
      </c>
      <c r="I276" s="213">
        <v>4487.6000000000004</v>
      </c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</row>
    <row r="277" spans="1:25" ht="18" customHeight="1" x14ac:dyDescent="0.25">
      <c r="A277" s="162"/>
      <c r="B277" s="177">
        <v>323</v>
      </c>
      <c r="C277" s="164"/>
      <c r="D277" s="176" t="s">
        <v>82</v>
      </c>
      <c r="E277" s="221">
        <f>E278+E279</f>
        <v>62040.03</v>
      </c>
      <c r="F277" s="221">
        <f>F278+F279</f>
        <v>53870.41</v>
      </c>
      <c r="G277" s="221">
        <f>G278+G279</f>
        <v>96401.66</v>
      </c>
      <c r="H277" s="221">
        <f>H278+H279</f>
        <v>96401.66</v>
      </c>
      <c r="I277" s="221">
        <f>I278+I279</f>
        <v>96401.66</v>
      </c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</row>
    <row r="278" spans="1:25" ht="18" customHeight="1" x14ac:dyDescent="0.25">
      <c r="A278" s="270"/>
      <c r="B278" s="58">
        <v>3231</v>
      </c>
      <c r="C278" s="271"/>
      <c r="D278" s="51" t="s">
        <v>216</v>
      </c>
      <c r="E278" s="213">
        <v>62040.03</v>
      </c>
      <c r="F278" s="213">
        <v>52406.25</v>
      </c>
      <c r="G278" s="213">
        <v>94937.5</v>
      </c>
      <c r="H278" s="213">
        <v>94937.5</v>
      </c>
      <c r="I278" s="213">
        <v>94937.5</v>
      </c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</row>
    <row r="279" spans="1:25" ht="18" customHeight="1" x14ac:dyDescent="0.25">
      <c r="A279" s="270"/>
      <c r="B279" s="58">
        <v>3239</v>
      </c>
      <c r="C279" s="271"/>
      <c r="D279" s="51" t="s">
        <v>90</v>
      </c>
      <c r="E279" s="213">
        <v>0</v>
      </c>
      <c r="F279" s="213">
        <v>1464.16</v>
      </c>
      <c r="G279" s="213">
        <v>1464.16</v>
      </c>
      <c r="H279" s="213">
        <v>1464.16</v>
      </c>
      <c r="I279" s="213">
        <v>1464.16</v>
      </c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</row>
    <row r="280" spans="1:25" s="113" customFormat="1" x14ac:dyDescent="0.25">
      <c r="A280" s="109" t="s">
        <v>116</v>
      </c>
      <c r="B280" s="110"/>
      <c r="C280" s="111"/>
      <c r="D280" s="112" t="s">
        <v>147</v>
      </c>
      <c r="E280" s="233">
        <f>SUM(E282+E291)</f>
        <v>36094.089999999997</v>
      </c>
      <c r="F280" s="233">
        <f>SUM(F282+F291)</f>
        <v>33828.379999999997</v>
      </c>
      <c r="G280" s="233">
        <f>SUM(G282+G291)</f>
        <v>49720.380000000005</v>
      </c>
      <c r="H280" s="233">
        <f>SUM(H282+H291)</f>
        <v>49720.380000000005</v>
      </c>
      <c r="I280" s="233">
        <f>SUM(I282+I291)</f>
        <v>49720.380000000005</v>
      </c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</row>
    <row r="281" spans="1:25" s="113" customFormat="1" x14ac:dyDescent="0.25">
      <c r="A281" s="66" t="s">
        <v>209</v>
      </c>
      <c r="B281" s="71"/>
      <c r="C281" s="72"/>
      <c r="D281" s="195" t="s">
        <v>210</v>
      </c>
      <c r="E281" s="213"/>
      <c r="F281" s="213"/>
      <c r="G281" s="213"/>
      <c r="H281" s="213"/>
      <c r="I281" s="213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</row>
    <row r="282" spans="1:25" s="113" customFormat="1" x14ac:dyDescent="0.25">
      <c r="A282" s="137"/>
      <c r="B282" s="138">
        <v>3</v>
      </c>
      <c r="C282" s="139"/>
      <c r="D282" s="208" t="s">
        <v>24</v>
      </c>
      <c r="E282" s="216">
        <f>E283</f>
        <v>33846.239999999998</v>
      </c>
      <c r="F282" s="216">
        <f t="shared" ref="F282:I282" si="101">F283</f>
        <v>18565.259999999998</v>
      </c>
      <c r="G282" s="216">
        <f t="shared" si="101"/>
        <v>27549.27</v>
      </c>
      <c r="H282" s="216">
        <f t="shared" si="101"/>
        <v>27549.27</v>
      </c>
      <c r="I282" s="216">
        <f t="shared" si="101"/>
        <v>27549.27</v>
      </c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</row>
    <row r="283" spans="1:25" s="113" customFormat="1" x14ac:dyDescent="0.25">
      <c r="A283" s="201"/>
      <c r="B283" s="202">
        <v>32</v>
      </c>
      <c r="C283" s="203"/>
      <c r="D283" s="94" t="s">
        <v>43</v>
      </c>
      <c r="E283" s="229">
        <f>E284+E288</f>
        <v>33846.239999999998</v>
      </c>
      <c r="F283" s="229">
        <f>F284+F290+F297+F307</f>
        <v>18565.259999999998</v>
      </c>
      <c r="G283" s="229">
        <f>G284+G290+G297+G307</f>
        <v>27549.27</v>
      </c>
      <c r="H283" s="229">
        <f>H284+H290+H297+H307</f>
        <v>27549.27</v>
      </c>
      <c r="I283" s="229">
        <f>I284+I290+I297+I307</f>
        <v>27549.27</v>
      </c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</row>
    <row r="284" spans="1:25" s="113" customFormat="1" x14ac:dyDescent="0.25">
      <c r="A284" s="162"/>
      <c r="B284" s="163">
        <v>322</v>
      </c>
      <c r="C284" s="164"/>
      <c r="D284" s="148" t="s">
        <v>77</v>
      </c>
      <c r="E284" s="221">
        <f>SUM(E285:E287)</f>
        <v>29105.360000000001</v>
      </c>
      <c r="F284" s="221">
        <f t="shared" ref="F284:G284" si="102">SUM(F285:F286)</f>
        <v>18565.259999999998</v>
      </c>
      <c r="G284" s="221">
        <f t="shared" si="102"/>
        <v>27549.27</v>
      </c>
      <c r="H284" s="221">
        <f t="shared" ref="H284:I284" si="103">SUM(H285:H286)</f>
        <v>27549.27</v>
      </c>
      <c r="I284" s="221">
        <f t="shared" si="103"/>
        <v>27549.27</v>
      </c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</row>
    <row r="285" spans="1:25" s="113" customFormat="1" x14ac:dyDescent="0.25">
      <c r="A285" s="205"/>
      <c r="B285" s="206">
        <v>3221</v>
      </c>
      <c r="C285" s="207"/>
      <c r="D285" s="204" t="s">
        <v>78</v>
      </c>
      <c r="E285" s="213">
        <v>0</v>
      </c>
      <c r="F285" s="213">
        <v>597.25</v>
      </c>
      <c r="G285" s="213">
        <v>597.25</v>
      </c>
      <c r="H285" s="213">
        <v>597.25</v>
      </c>
      <c r="I285" s="213">
        <v>597.25</v>
      </c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</row>
    <row r="286" spans="1:25" s="113" customFormat="1" x14ac:dyDescent="0.25">
      <c r="A286" s="205"/>
      <c r="B286" s="206">
        <v>3222</v>
      </c>
      <c r="C286" s="207"/>
      <c r="D286" s="204" t="s">
        <v>111</v>
      </c>
      <c r="E286" s="213">
        <v>28609.27</v>
      </c>
      <c r="F286" s="213">
        <v>17968.009999999998</v>
      </c>
      <c r="G286" s="213">
        <v>26952.02</v>
      </c>
      <c r="H286" s="213">
        <v>26952.02</v>
      </c>
      <c r="I286" s="213">
        <v>26952.02</v>
      </c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</row>
    <row r="287" spans="1:25" s="113" customFormat="1" ht="25.5" x14ac:dyDescent="0.25">
      <c r="A287" s="270"/>
      <c r="B287" s="252">
        <v>3224</v>
      </c>
      <c r="C287" s="271"/>
      <c r="D287" s="204" t="s">
        <v>234</v>
      </c>
      <c r="E287" s="213">
        <v>496.09</v>
      </c>
      <c r="F287" s="213"/>
      <c r="G287" s="213"/>
      <c r="H287" s="213"/>
      <c r="I287" s="213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</row>
    <row r="288" spans="1:25" s="113" customFormat="1" x14ac:dyDescent="0.25">
      <c r="A288" s="162"/>
      <c r="B288" s="163">
        <v>321</v>
      </c>
      <c r="C288" s="164"/>
      <c r="D288" s="148" t="s">
        <v>73</v>
      </c>
      <c r="E288" s="221">
        <f>E289</f>
        <v>4740.88</v>
      </c>
      <c r="F288" s="221">
        <f>F289</f>
        <v>0</v>
      </c>
      <c r="G288" s="221">
        <f>G289</f>
        <v>0</v>
      </c>
      <c r="H288" s="221">
        <f>H289</f>
        <v>0</v>
      </c>
      <c r="I288" s="221">
        <f>I289</f>
        <v>0</v>
      </c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</row>
    <row r="289" spans="1:25" s="113" customFormat="1" x14ac:dyDescent="0.25">
      <c r="A289" s="270"/>
      <c r="B289" s="252">
        <v>3211</v>
      </c>
      <c r="C289" s="271"/>
      <c r="D289" s="51" t="s">
        <v>74</v>
      </c>
      <c r="E289" s="213">
        <v>4740.88</v>
      </c>
      <c r="F289" s="213">
        <v>0</v>
      </c>
      <c r="G289" s="213">
        <v>0</v>
      </c>
      <c r="H289" s="213">
        <v>0</v>
      </c>
      <c r="I289" s="213">
        <v>0</v>
      </c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</row>
    <row r="290" spans="1:25" s="113" customFormat="1" x14ac:dyDescent="0.25">
      <c r="A290" s="66" t="s">
        <v>207</v>
      </c>
      <c r="B290" s="71"/>
      <c r="C290" s="72"/>
      <c r="D290" s="195" t="s">
        <v>208</v>
      </c>
      <c r="E290" s="213"/>
      <c r="F290" s="213"/>
      <c r="G290" s="213"/>
      <c r="H290" s="213"/>
      <c r="I290" s="213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</row>
    <row r="291" spans="1:25" s="79" customFormat="1" x14ac:dyDescent="0.25">
      <c r="A291" s="137"/>
      <c r="B291" s="138">
        <v>3</v>
      </c>
      <c r="C291" s="139"/>
      <c r="D291" s="78" t="s">
        <v>24</v>
      </c>
      <c r="E291" s="216">
        <f>E292</f>
        <v>2247.85</v>
      </c>
      <c r="F291" s="216">
        <f t="shared" ref="F291:I291" si="104">F292</f>
        <v>15263.12</v>
      </c>
      <c r="G291" s="216">
        <f t="shared" si="104"/>
        <v>22171.11</v>
      </c>
      <c r="H291" s="216">
        <f t="shared" si="104"/>
        <v>22171.11</v>
      </c>
      <c r="I291" s="216">
        <f t="shared" si="104"/>
        <v>22171.11</v>
      </c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</row>
    <row r="292" spans="1:25" s="86" customFormat="1" x14ac:dyDescent="0.25">
      <c r="A292" s="92"/>
      <c r="B292" s="83">
        <v>32</v>
      </c>
      <c r="C292" s="93"/>
      <c r="D292" s="94" t="s">
        <v>43</v>
      </c>
      <c r="E292" s="229">
        <f>E293+E296+E303+E313</f>
        <v>2247.85</v>
      </c>
      <c r="F292" s="229">
        <f t="shared" ref="F292:G292" si="105">F293+F296+F303+F313</f>
        <v>15263.12</v>
      </c>
      <c r="G292" s="229">
        <f t="shared" si="105"/>
        <v>22171.11</v>
      </c>
      <c r="H292" s="229">
        <f t="shared" ref="H292:I292" si="106">H293+H296+H303+H313</f>
        <v>22171.11</v>
      </c>
      <c r="I292" s="229">
        <f t="shared" si="106"/>
        <v>22171.11</v>
      </c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</row>
    <row r="293" spans="1:25" s="149" customFormat="1" ht="18" customHeight="1" x14ac:dyDescent="0.25">
      <c r="A293" s="178"/>
      <c r="B293" s="163">
        <v>321</v>
      </c>
      <c r="C293" s="175"/>
      <c r="D293" s="148" t="s">
        <v>73</v>
      </c>
      <c r="E293" s="221">
        <f>E294+E295</f>
        <v>0</v>
      </c>
      <c r="F293" s="221">
        <f t="shared" ref="F293:G293" si="107">F294+F295</f>
        <v>0</v>
      </c>
      <c r="G293" s="221">
        <f t="shared" si="107"/>
        <v>0</v>
      </c>
      <c r="H293" s="221">
        <f t="shared" ref="H293:I293" si="108">H294+H295</f>
        <v>0</v>
      </c>
      <c r="I293" s="221">
        <f t="shared" si="108"/>
        <v>0</v>
      </c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</row>
    <row r="294" spans="1:25" x14ac:dyDescent="0.25">
      <c r="A294" s="55"/>
      <c r="B294" s="56">
        <v>3211</v>
      </c>
      <c r="C294" s="57"/>
      <c r="D294" s="51" t="s">
        <v>74</v>
      </c>
      <c r="E294" s="213">
        <v>0</v>
      </c>
      <c r="F294" s="213">
        <v>0</v>
      </c>
      <c r="G294" s="213">
        <v>0</v>
      </c>
      <c r="H294" s="213">
        <v>0</v>
      </c>
      <c r="I294" s="213">
        <v>0</v>
      </c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</row>
    <row r="295" spans="1:25" x14ac:dyDescent="0.25">
      <c r="A295" s="55"/>
      <c r="B295" s="56">
        <v>3213</v>
      </c>
      <c r="C295" s="57"/>
      <c r="D295" s="51" t="s">
        <v>75</v>
      </c>
      <c r="E295" s="213">
        <v>0</v>
      </c>
      <c r="F295" s="213">
        <v>0</v>
      </c>
      <c r="G295" s="213">
        <v>0</v>
      </c>
      <c r="H295" s="213">
        <v>0</v>
      </c>
      <c r="I295" s="213">
        <v>0</v>
      </c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</row>
    <row r="296" spans="1:25" s="149" customFormat="1" x14ac:dyDescent="0.25">
      <c r="A296" s="162"/>
      <c r="B296" s="163">
        <v>322</v>
      </c>
      <c r="C296" s="164"/>
      <c r="D296" s="148" t="s">
        <v>77</v>
      </c>
      <c r="E296" s="221">
        <f>SUM(E297:E302)</f>
        <v>0</v>
      </c>
      <c r="F296" s="221">
        <f t="shared" ref="F296:G296" si="109">SUM(F297:F302)</f>
        <v>15263.12</v>
      </c>
      <c r="G296" s="221">
        <f t="shared" si="109"/>
        <v>22171.11</v>
      </c>
      <c r="H296" s="221">
        <f t="shared" ref="H296:I296" si="110">SUM(H297:H302)</f>
        <v>22171.11</v>
      </c>
      <c r="I296" s="221">
        <f t="shared" si="110"/>
        <v>22171.11</v>
      </c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</row>
    <row r="297" spans="1:25" x14ac:dyDescent="0.25">
      <c r="A297" s="55"/>
      <c r="B297" s="56">
        <v>3221</v>
      </c>
      <c r="C297" s="57"/>
      <c r="D297" s="54" t="s">
        <v>78</v>
      </c>
      <c r="E297" s="213">
        <v>0</v>
      </c>
      <c r="F297" s="213">
        <v>0</v>
      </c>
      <c r="G297" s="213">
        <v>0</v>
      </c>
      <c r="H297" s="213">
        <v>0</v>
      </c>
      <c r="I297" s="213">
        <v>0</v>
      </c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</row>
    <row r="298" spans="1:25" x14ac:dyDescent="0.25">
      <c r="A298" s="55"/>
      <c r="B298" s="56">
        <v>3222</v>
      </c>
      <c r="C298" s="57"/>
      <c r="D298" s="54" t="s">
        <v>111</v>
      </c>
      <c r="E298" s="213"/>
      <c r="F298" s="213">
        <v>15263.12</v>
      </c>
      <c r="G298" s="213">
        <v>22171.11</v>
      </c>
      <c r="H298" s="213">
        <v>22171.11</v>
      </c>
      <c r="I298" s="213">
        <v>22171.11</v>
      </c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</row>
    <row r="299" spans="1:25" x14ac:dyDescent="0.25">
      <c r="A299" s="55"/>
      <c r="B299" s="56">
        <v>3223</v>
      </c>
      <c r="C299" s="57"/>
      <c r="D299" s="54" t="s">
        <v>79</v>
      </c>
      <c r="E299" s="213">
        <v>0</v>
      </c>
      <c r="F299" s="213">
        <v>0</v>
      </c>
      <c r="G299" s="213">
        <v>0</v>
      </c>
      <c r="H299" s="213">
        <v>0</v>
      </c>
      <c r="I299" s="213">
        <v>0</v>
      </c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</row>
    <row r="300" spans="1:25" ht="13.5" customHeight="1" x14ac:dyDescent="0.25">
      <c r="A300" s="55"/>
      <c r="B300" s="56">
        <v>3224</v>
      </c>
      <c r="C300" s="57"/>
      <c r="D300" s="54" t="s">
        <v>148</v>
      </c>
      <c r="E300" s="213"/>
      <c r="F300" s="213">
        <v>0</v>
      </c>
      <c r="G300" s="213">
        <v>0</v>
      </c>
      <c r="H300" s="213">
        <v>0</v>
      </c>
      <c r="I300" s="213">
        <v>0</v>
      </c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</row>
    <row r="301" spans="1:25" x14ac:dyDescent="0.25">
      <c r="A301" s="55"/>
      <c r="B301" s="56">
        <v>3225</v>
      </c>
      <c r="C301" s="57"/>
      <c r="D301" s="54" t="s">
        <v>80</v>
      </c>
      <c r="E301" s="213">
        <v>0</v>
      </c>
      <c r="F301" s="213">
        <v>0</v>
      </c>
      <c r="G301" s="213">
        <v>0</v>
      </c>
      <c r="H301" s="213">
        <v>0</v>
      </c>
      <c r="I301" s="213">
        <v>0</v>
      </c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</row>
    <row r="302" spans="1:25" ht="18" customHeight="1" x14ac:dyDescent="0.25">
      <c r="A302" s="55"/>
      <c r="B302" s="56">
        <v>3227</v>
      </c>
      <c r="C302" s="57"/>
      <c r="D302" s="59" t="s">
        <v>135</v>
      </c>
      <c r="E302" s="213">
        <v>0</v>
      </c>
      <c r="F302" s="213">
        <v>0</v>
      </c>
      <c r="G302" s="213">
        <v>0</v>
      </c>
      <c r="H302" s="213">
        <v>0</v>
      </c>
      <c r="I302" s="213">
        <v>0</v>
      </c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</row>
    <row r="303" spans="1:25" s="149" customFormat="1" x14ac:dyDescent="0.25">
      <c r="A303" s="162"/>
      <c r="B303" s="163">
        <v>323</v>
      </c>
      <c r="C303" s="164"/>
      <c r="D303" s="148" t="s">
        <v>82</v>
      </c>
      <c r="E303" s="221">
        <f>SUM(E304:E312)</f>
        <v>2247.85</v>
      </c>
      <c r="F303" s="221">
        <f t="shared" ref="F303:G303" si="111">SUM(F304:F312)</f>
        <v>0</v>
      </c>
      <c r="G303" s="221">
        <f t="shared" si="111"/>
        <v>0</v>
      </c>
      <c r="H303" s="221">
        <f t="shared" ref="H303:I303" si="112">SUM(H304:H312)</f>
        <v>0</v>
      </c>
      <c r="I303" s="221">
        <f t="shared" si="112"/>
        <v>0</v>
      </c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</row>
    <row r="304" spans="1:25" x14ac:dyDescent="0.25">
      <c r="A304" s="55"/>
      <c r="B304" s="56">
        <v>3231</v>
      </c>
      <c r="C304" s="57"/>
      <c r="D304" s="51" t="s">
        <v>83</v>
      </c>
      <c r="E304" s="213">
        <v>0</v>
      </c>
      <c r="F304" s="213">
        <v>0</v>
      </c>
      <c r="G304" s="213">
        <v>0</v>
      </c>
      <c r="H304" s="213">
        <v>0</v>
      </c>
      <c r="I304" s="213">
        <v>0</v>
      </c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</row>
    <row r="305" spans="1:25" ht="17.25" customHeight="1" x14ac:dyDescent="0.25">
      <c r="A305" s="55"/>
      <c r="B305" s="56">
        <v>3232</v>
      </c>
      <c r="C305" s="57"/>
      <c r="D305" s="51" t="s">
        <v>103</v>
      </c>
      <c r="E305" s="213">
        <v>2247.85</v>
      </c>
      <c r="F305" s="213">
        <v>0</v>
      </c>
      <c r="G305" s="213">
        <v>0</v>
      </c>
      <c r="H305" s="213">
        <v>0</v>
      </c>
      <c r="I305" s="213">
        <v>0</v>
      </c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</row>
    <row r="306" spans="1:25" x14ac:dyDescent="0.25">
      <c r="A306" s="55"/>
      <c r="B306" s="56">
        <v>3233</v>
      </c>
      <c r="C306" s="57"/>
      <c r="D306" s="51" t="s">
        <v>84</v>
      </c>
      <c r="E306" s="213">
        <v>0</v>
      </c>
      <c r="F306" s="213">
        <v>0</v>
      </c>
      <c r="G306" s="213">
        <v>0</v>
      </c>
      <c r="H306" s="213">
        <v>0</v>
      </c>
      <c r="I306" s="213">
        <v>0</v>
      </c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</row>
    <row r="307" spans="1:25" x14ac:dyDescent="0.25">
      <c r="A307" s="55"/>
      <c r="B307" s="56">
        <v>3234</v>
      </c>
      <c r="C307" s="57"/>
      <c r="D307" s="51" t="s">
        <v>85</v>
      </c>
      <c r="E307" s="213">
        <v>0</v>
      </c>
      <c r="F307" s="213">
        <v>0</v>
      </c>
      <c r="G307" s="213">
        <v>0</v>
      </c>
      <c r="H307" s="213">
        <v>0</v>
      </c>
      <c r="I307" s="213">
        <v>0</v>
      </c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</row>
    <row r="308" spans="1:25" x14ac:dyDescent="0.25">
      <c r="A308" s="55"/>
      <c r="B308" s="56">
        <v>3235</v>
      </c>
      <c r="C308" s="57"/>
      <c r="D308" s="51" t="s">
        <v>86</v>
      </c>
      <c r="E308" s="213">
        <v>0</v>
      </c>
      <c r="F308" s="213">
        <v>0</v>
      </c>
      <c r="G308" s="213">
        <v>0</v>
      </c>
      <c r="H308" s="213">
        <v>0</v>
      </c>
      <c r="I308" s="213">
        <v>0</v>
      </c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</row>
    <row r="309" spans="1:25" x14ac:dyDescent="0.25">
      <c r="A309" s="55"/>
      <c r="B309" s="56">
        <v>3236</v>
      </c>
      <c r="C309" s="57"/>
      <c r="D309" s="51" t="s">
        <v>87</v>
      </c>
      <c r="E309" s="213">
        <v>0</v>
      </c>
      <c r="F309" s="213">
        <v>0</v>
      </c>
      <c r="G309" s="213">
        <v>0</v>
      </c>
      <c r="H309" s="213">
        <v>0</v>
      </c>
      <c r="I309" s="213">
        <v>0</v>
      </c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</row>
    <row r="310" spans="1:25" x14ac:dyDescent="0.25">
      <c r="A310" s="55"/>
      <c r="B310" s="56">
        <v>3237</v>
      </c>
      <c r="C310" s="57"/>
      <c r="D310" s="51" t="s">
        <v>88</v>
      </c>
      <c r="E310" s="213">
        <v>0</v>
      </c>
      <c r="F310" s="213">
        <v>0</v>
      </c>
      <c r="G310" s="213">
        <v>0</v>
      </c>
      <c r="H310" s="213">
        <v>0</v>
      </c>
      <c r="I310" s="213">
        <v>0</v>
      </c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</row>
    <row r="311" spans="1:25" x14ac:dyDescent="0.25">
      <c r="A311" s="55"/>
      <c r="B311" s="56">
        <v>3238</v>
      </c>
      <c r="C311" s="57"/>
      <c r="D311" s="51" t="s">
        <v>89</v>
      </c>
      <c r="E311" s="213">
        <v>0</v>
      </c>
      <c r="F311" s="213">
        <v>0</v>
      </c>
      <c r="G311" s="213">
        <v>0</v>
      </c>
      <c r="H311" s="213">
        <v>0</v>
      </c>
      <c r="I311" s="213">
        <v>0</v>
      </c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</row>
    <row r="312" spans="1:25" x14ac:dyDescent="0.25">
      <c r="A312" s="55"/>
      <c r="B312" s="56">
        <v>3239</v>
      </c>
      <c r="C312" s="57"/>
      <c r="D312" s="51" t="s">
        <v>90</v>
      </c>
      <c r="E312" s="213">
        <v>0</v>
      </c>
      <c r="F312" s="213">
        <v>0</v>
      </c>
      <c r="G312" s="213">
        <v>0</v>
      </c>
      <c r="H312" s="213">
        <v>0</v>
      </c>
      <c r="I312" s="213">
        <v>0</v>
      </c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</row>
    <row r="313" spans="1:25" s="149" customFormat="1" ht="18" customHeight="1" x14ac:dyDescent="0.25">
      <c r="A313" s="162"/>
      <c r="B313" s="163">
        <v>329</v>
      </c>
      <c r="C313" s="175"/>
      <c r="D313" s="165" t="s">
        <v>91</v>
      </c>
      <c r="E313" s="221">
        <f>E314</f>
        <v>0</v>
      </c>
      <c r="F313" s="221">
        <f t="shared" ref="F313:I313" si="113">F314</f>
        <v>0</v>
      </c>
      <c r="G313" s="221">
        <f t="shared" si="113"/>
        <v>0</v>
      </c>
      <c r="H313" s="221">
        <f t="shared" si="113"/>
        <v>0</v>
      </c>
      <c r="I313" s="221">
        <f t="shared" si="113"/>
        <v>0</v>
      </c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</row>
    <row r="314" spans="1:25" ht="18" customHeight="1" x14ac:dyDescent="0.25">
      <c r="A314" s="55"/>
      <c r="B314" s="56">
        <v>3299</v>
      </c>
      <c r="C314" s="57"/>
      <c r="D314" s="59" t="s">
        <v>91</v>
      </c>
      <c r="E314" s="213">
        <v>0</v>
      </c>
      <c r="F314" s="213">
        <v>0</v>
      </c>
      <c r="G314" s="213">
        <v>0</v>
      </c>
      <c r="H314" s="213">
        <v>0</v>
      </c>
      <c r="I314" s="213">
        <v>0</v>
      </c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</row>
    <row r="315" spans="1:25" s="113" customFormat="1" x14ac:dyDescent="0.25">
      <c r="A315" s="109" t="s">
        <v>149</v>
      </c>
      <c r="B315" s="110"/>
      <c r="C315" s="111"/>
      <c r="D315" s="112" t="s">
        <v>150</v>
      </c>
      <c r="E315" s="233">
        <f>E316</f>
        <v>0</v>
      </c>
      <c r="F315" s="234"/>
      <c r="G315" s="234"/>
      <c r="H315" s="234"/>
      <c r="I315" s="235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</row>
    <row r="316" spans="1:25" s="79" customFormat="1" x14ac:dyDescent="0.25">
      <c r="A316" s="129"/>
      <c r="B316" s="141">
        <v>3</v>
      </c>
      <c r="C316" s="131"/>
      <c r="D316" s="136" t="s">
        <v>24</v>
      </c>
      <c r="E316" s="216">
        <f>E317+E322</f>
        <v>0</v>
      </c>
      <c r="F316" s="217"/>
      <c r="G316" s="217"/>
      <c r="H316" s="217"/>
      <c r="I316" s="218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</row>
    <row r="317" spans="1:25" s="86" customFormat="1" x14ac:dyDescent="0.25">
      <c r="A317" s="82"/>
      <c r="B317" s="158">
        <v>31</v>
      </c>
      <c r="C317" s="84"/>
      <c r="D317" s="156" t="s">
        <v>25</v>
      </c>
      <c r="E317" s="229">
        <f>E318+E320</f>
        <v>0</v>
      </c>
      <c r="F317" s="230"/>
      <c r="G317" s="230"/>
      <c r="H317" s="230"/>
      <c r="I317" s="231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</row>
    <row r="318" spans="1:25" s="149" customFormat="1" x14ac:dyDescent="0.25">
      <c r="A318" s="162"/>
      <c r="B318" s="182">
        <v>311</v>
      </c>
      <c r="C318" s="164"/>
      <c r="D318" s="180" t="s">
        <v>151</v>
      </c>
      <c r="E318" s="221">
        <f>E319</f>
        <v>0</v>
      </c>
      <c r="F318" s="222"/>
      <c r="G318" s="222"/>
      <c r="H318" s="222"/>
      <c r="I318" s="223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</row>
    <row r="319" spans="1:25" x14ac:dyDescent="0.25">
      <c r="A319" s="55"/>
      <c r="B319" s="64">
        <v>3111</v>
      </c>
      <c r="C319" s="57"/>
      <c r="D319" s="51" t="s">
        <v>152</v>
      </c>
      <c r="E319" s="213"/>
      <c r="F319" s="214"/>
      <c r="G319" s="214"/>
      <c r="H319" s="214"/>
      <c r="I319" s="215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</row>
    <row r="320" spans="1:25" s="149" customFormat="1" x14ac:dyDescent="0.25">
      <c r="A320" s="162"/>
      <c r="B320" s="182">
        <v>313</v>
      </c>
      <c r="C320" s="164"/>
      <c r="D320" s="180" t="s">
        <v>119</v>
      </c>
      <c r="E320" s="221">
        <f>E321</f>
        <v>0</v>
      </c>
      <c r="F320" s="222"/>
      <c r="G320" s="222"/>
      <c r="H320" s="222"/>
      <c r="I320" s="223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</row>
    <row r="321" spans="1:25" ht="17.25" customHeight="1" x14ac:dyDescent="0.25">
      <c r="A321" s="55"/>
      <c r="B321" s="64">
        <v>3132</v>
      </c>
      <c r="C321" s="57"/>
      <c r="D321" s="51" t="s">
        <v>153</v>
      </c>
      <c r="E321" s="213"/>
      <c r="F321" s="214"/>
      <c r="G321" s="214"/>
      <c r="H321" s="214"/>
      <c r="I321" s="215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</row>
    <row r="322" spans="1:25" s="86" customFormat="1" x14ac:dyDescent="0.25">
      <c r="A322" s="82"/>
      <c r="B322" s="158">
        <v>32</v>
      </c>
      <c r="C322" s="84"/>
      <c r="D322" s="156" t="s">
        <v>43</v>
      </c>
      <c r="E322" s="229">
        <f>E323+E327+E332+E337</f>
        <v>0</v>
      </c>
      <c r="F322" s="230"/>
      <c r="G322" s="230"/>
      <c r="H322" s="230"/>
      <c r="I322" s="231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</row>
    <row r="323" spans="1:25" s="149" customFormat="1" ht="18.75" customHeight="1" x14ac:dyDescent="0.25">
      <c r="A323" s="162"/>
      <c r="B323" s="182">
        <v>321</v>
      </c>
      <c r="C323" s="164"/>
      <c r="D323" s="180" t="s">
        <v>73</v>
      </c>
      <c r="E323" s="221">
        <f>E324+E325+E326</f>
        <v>0</v>
      </c>
      <c r="F323" s="222"/>
      <c r="G323" s="222"/>
      <c r="H323" s="222"/>
      <c r="I323" s="223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</row>
    <row r="324" spans="1:25" x14ac:dyDescent="0.25">
      <c r="A324" s="55"/>
      <c r="B324" s="64">
        <v>3211</v>
      </c>
      <c r="C324" s="57"/>
      <c r="D324" s="51" t="s">
        <v>74</v>
      </c>
      <c r="E324" s="213"/>
      <c r="F324" s="214"/>
      <c r="G324" s="214"/>
      <c r="H324" s="214"/>
      <c r="I324" s="215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</row>
    <row r="325" spans="1:25" x14ac:dyDescent="0.25">
      <c r="A325" s="55"/>
      <c r="B325" s="64">
        <v>3213</v>
      </c>
      <c r="C325" s="57"/>
      <c r="D325" s="51" t="s">
        <v>75</v>
      </c>
      <c r="E325" s="213"/>
      <c r="F325" s="214"/>
      <c r="G325" s="214"/>
      <c r="H325" s="214"/>
      <c r="I325" s="215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</row>
    <row r="326" spans="1:25" ht="18.75" customHeight="1" x14ac:dyDescent="0.25">
      <c r="A326" s="55"/>
      <c r="B326" s="64">
        <v>3214</v>
      </c>
      <c r="C326" s="57"/>
      <c r="D326" s="51" t="s">
        <v>76</v>
      </c>
      <c r="E326" s="213"/>
      <c r="F326" s="214"/>
      <c r="G326" s="214"/>
      <c r="H326" s="214"/>
      <c r="I326" s="215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</row>
    <row r="327" spans="1:25" s="149" customFormat="1" x14ac:dyDescent="0.25">
      <c r="A327" s="162"/>
      <c r="B327" s="183">
        <v>322</v>
      </c>
      <c r="C327" s="164"/>
      <c r="D327" s="176" t="s">
        <v>77</v>
      </c>
      <c r="E327" s="221">
        <f>E328+E329+E330+E331</f>
        <v>0</v>
      </c>
      <c r="F327" s="222"/>
      <c r="G327" s="222"/>
      <c r="H327" s="222"/>
      <c r="I327" s="223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</row>
    <row r="328" spans="1:25" ht="18.75" customHeight="1" x14ac:dyDescent="0.25">
      <c r="A328" s="55"/>
      <c r="B328" s="64">
        <v>3221</v>
      </c>
      <c r="C328" s="57"/>
      <c r="D328" s="51" t="s">
        <v>154</v>
      </c>
      <c r="E328" s="213"/>
      <c r="F328" s="214"/>
      <c r="G328" s="214"/>
      <c r="H328" s="214"/>
      <c r="I328" s="215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</row>
    <row r="329" spans="1:25" x14ac:dyDescent="0.25">
      <c r="A329" s="55"/>
      <c r="B329" s="64">
        <v>3222</v>
      </c>
      <c r="C329" s="57"/>
      <c r="D329" s="51" t="s">
        <v>111</v>
      </c>
      <c r="E329" s="213"/>
      <c r="F329" s="214"/>
      <c r="G329" s="214"/>
      <c r="H329" s="214"/>
      <c r="I329" s="215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</row>
    <row r="330" spans="1:25" x14ac:dyDescent="0.25">
      <c r="A330" s="55"/>
      <c r="B330" s="64">
        <v>3225</v>
      </c>
      <c r="C330" s="57"/>
      <c r="D330" s="51" t="s">
        <v>155</v>
      </c>
      <c r="E330" s="213"/>
      <c r="F330" s="214"/>
      <c r="G330" s="214"/>
      <c r="H330" s="214"/>
      <c r="I330" s="215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</row>
    <row r="331" spans="1:25" x14ac:dyDescent="0.25">
      <c r="A331" s="55"/>
      <c r="B331" s="64">
        <v>3227</v>
      </c>
      <c r="C331" s="57"/>
      <c r="D331" s="51" t="s">
        <v>156</v>
      </c>
      <c r="E331" s="213"/>
      <c r="F331" s="214"/>
      <c r="G331" s="214"/>
      <c r="H331" s="214"/>
      <c r="I331" s="215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</row>
    <row r="332" spans="1:25" s="149" customFormat="1" x14ac:dyDescent="0.25">
      <c r="A332" s="162"/>
      <c r="B332" s="182">
        <v>323</v>
      </c>
      <c r="C332" s="164"/>
      <c r="D332" s="180" t="s">
        <v>82</v>
      </c>
      <c r="E332" s="221">
        <f>E333+E334+E335+E336</f>
        <v>0</v>
      </c>
      <c r="F332" s="222"/>
      <c r="G332" s="222"/>
      <c r="H332" s="222"/>
      <c r="I332" s="223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</row>
    <row r="333" spans="1:25" ht="14.25" customHeight="1" x14ac:dyDescent="0.25">
      <c r="A333" s="55"/>
      <c r="B333" s="64">
        <v>3232</v>
      </c>
      <c r="C333" s="57"/>
      <c r="D333" s="51" t="s">
        <v>157</v>
      </c>
      <c r="E333" s="213"/>
      <c r="F333" s="214"/>
      <c r="G333" s="214"/>
      <c r="H333" s="214"/>
      <c r="I333" s="215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</row>
    <row r="334" spans="1:25" x14ac:dyDescent="0.25">
      <c r="A334" s="55"/>
      <c r="B334" s="64">
        <v>3237</v>
      </c>
      <c r="C334" s="57"/>
      <c r="D334" s="51" t="s">
        <v>88</v>
      </c>
      <c r="E334" s="213"/>
      <c r="F334" s="214"/>
      <c r="G334" s="214"/>
      <c r="H334" s="214"/>
      <c r="I334" s="215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</row>
    <row r="335" spans="1:25" x14ac:dyDescent="0.25">
      <c r="A335" s="55"/>
      <c r="B335" s="64">
        <v>3238</v>
      </c>
      <c r="C335" s="57"/>
      <c r="D335" s="51" t="s">
        <v>89</v>
      </c>
      <c r="E335" s="213"/>
      <c r="F335" s="214"/>
      <c r="G335" s="214"/>
      <c r="H335" s="214"/>
      <c r="I335" s="215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</row>
    <row r="336" spans="1:25" x14ac:dyDescent="0.25">
      <c r="A336" s="55"/>
      <c r="B336" s="64">
        <v>3239</v>
      </c>
      <c r="C336" s="57"/>
      <c r="D336" s="51" t="s">
        <v>90</v>
      </c>
      <c r="E336" s="213"/>
      <c r="F336" s="214"/>
      <c r="G336" s="214"/>
      <c r="H336" s="214"/>
      <c r="I336" s="215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</row>
    <row r="337" spans="1:25" s="149" customFormat="1" ht="17.25" customHeight="1" x14ac:dyDescent="0.25">
      <c r="A337" s="162"/>
      <c r="B337" s="183">
        <v>329</v>
      </c>
      <c r="C337" s="164"/>
      <c r="D337" s="176" t="s">
        <v>91</v>
      </c>
      <c r="E337" s="221">
        <f>E338</f>
        <v>0</v>
      </c>
      <c r="F337" s="222"/>
      <c r="G337" s="222"/>
      <c r="H337" s="222"/>
      <c r="I337" s="223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</row>
    <row r="338" spans="1:25" ht="18" customHeight="1" x14ac:dyDescent="0.25">
      <c r="A338" s="55"/>
      <c r="B338" s="64">
        <v>3299</v>
      </c>
      <c r="C338" s="57"/>
      <c r="D338" s="51" t="s">
        <v>91</v>
      </c>
      <c r="E338" s="213"/>
      <c r="F338" s="214"/>
      <c r="G338" s="214"/>
      <c r="H338" s="214"/>
      <c r="I338" s="215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</row>
    <row r="339" spans="1:25" s="79" customFormat="1" ht="18.75" customHeight="1" x14ac:dyDescent="0.25">
      <c r="A339" s="129"/>
      <c r="B339" s="141">
        <v>4</v>
      </c>
      <c r="C339" s="131"/>
      <c r="D339" s="142" t="s">
        <v>26</v>
      </c>
      <c r="E339" s="216">
        <f>E340</f>
        <v>0</v>
      </c>
      <c r="F339" s="217"/>
      <c r="G339" s="217"/>
      <c r="H339" s="217"/>
      <c r="I339" s="218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</row>
    <row r="340" spans="1:25" s="86" customFormat="1" ht="23.25" customHeight="1" x14ac:dyDescent="0.25">
      <c r="A340" s="82"/>
      <c r="B340" s="158">
        <v>42</v>
      </c>
      <c r="C340" s="84"/>
      <c r="D340" s="159" t="s">
        <v>61</v>
      </c>
      <c r="E340" s="229">
        <f>E341</f>
        <v>0</v>
      </c>
      <c r="F340" s="230"/>
      <c r="G340" s="230"/>
      <c r="H340" s="230"/>
      <c r="I340" s="231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</row>
    <row r="341" spans="1:25" s="149" customFormat="1" x14ac:dyDescent="0.25">
      <c r="A341" s="162"/>
      <c r="B341" s="182">
        <v>422</v>
      </c>
      <c r="C341" s="164"/>
      <c r="D341" s="184" t="s">
        <v>158</v>
      </c>
      <c r="E341" s="221">
        <f>E342+E343</f>
        <v>0</v>
      </c>
      <c r="F341" s="222"/>
      <c r="G341" s="222"/>
      <c r="H341" s="222"/>
      <c r="I341" s="223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</row>
    <row r="342" spans="1:25" x14ac:dyDescent="0.25">
      <c r="A342" s="55"/>
      <c r="B342" s="64">
        <v>4221</v>
      </c>
      <c r="C342" s="57"/>
      <c r="D342" s="63" t="s">
        <v>159</v>
      </c>
      <c r="E342" s="213"/>
      <c r="F342" s="214"/>
      <c r="G342" s="214"/>
      <c r="H342" s="214"/>
      <c r="I342" s="215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</row>
    <row r="343" spans="1:25" x14ac:dyDescent="0.25">
      <c r="A343" s="55"/>
      <c r="B343" s="64">
        <v>4226</v>
      </c>
      <c r="C343" s="57"/>
      <c r="D343" s="63" t="s">
        <v>160</v>
      </c>
      <c r="E343" s="213"/>
      <c r="F343" s="214"/>
      <c r="G343" s="214"/>
      <c r="H343" s="214"/>
      <c r="I343" s="215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</row>
    <row r="344" spans="1:25" s="113" customFormat="1" x14ac:dyDescent="0.25">
      <c r="A344" s="109" t="s">
        <v>161</v>
      </c>
      <c r="B344" s="170"/>
      <c r="C344" s="111"/>
      <c r="D344" s="171" t="s">
        <v>162</v>
      </c>
      <c r="E344" s="233">
        <f>A345:I345</f>
        <v>0</v>
      </c>
      <c r="F344" s="234"/>
      <c r="G344" s="234"/>
      <c r="H344" s="234"/>
      <c r="I344" s="235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</row>
    <row r="345" spans="1:25" s="79" customFormat="1" x14ac:dyDescent="0.25">
      <c r="A345" s="129"/>
      <c r="B345" s="143">
        <v>3</v>
      </c>
      <c r="C345" s="139"/>
      <c r="D345" s="144" t="s">
        <v>24</v>
      </c>
      <c r="E345" s="216">
        <f>E346</f>
        <v>0</v>
      </c>
      <c r="F345" s="217"/>
      <c r="G345" s="217"/>
      <c r="H345" s="217"/>
      <c r="I345" s="218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</row>
    <row r="346" spans="1:25" s="86" customFormat="1" x14ac:dyDescent="0.25">
      <c r="A346" s="82"/>
      <c r="B346" s="160">
        <v>32</v>
      </c>
      <c r="C346" s="93"/>
      <c r="D346" s="161" t="s">
        <v>43</v>
      </c>
      <c r="E346" s="229">
        <f>E347</f>
        <v>0</v>
      </c>
      <c r="F346" s="230"/>
      <c r="G346" s="230"/>
      <c r="H346" s="230"/>
      <c r="I346" s="231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</row>
    <row r="347" spans="1:25" s="149" customFormat="1" ht="18.75" customHeight="1" x14ac:dyDescent="0.25">
      <c r="A347" s="162"/>
      <c r="B347" s="183">
        <v>329</v>
      </c>
      <c r="C347" s="175"/>
      <c r="D347" s="185" t="s">
        <v>91</v>
      </c>
      <c r="E347" s="221">
        <f>E348</f>
        <v>0</v>
      </c>
      <c r="F347" s="222"/>
      <c r="G347" s="222"/>
      <c r="H347" s="222"/>
      <c r="I347" s="223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</row>
    <row r="348" spans="1:25" ht="18.75" customHeight="1" x14ac:dyDescent="0.25">
      <c r="A348" s="55"/>
      <c r="B348" s="64">
        <v>3299</v>
      </c>
      <c r="C348" s="57"/>
      <c r="D348" s="65" t="s">
        <v>91</v>
      </c>
      <c r="E348" s="213">
        <v>0</v>
      </c>
      <c r="F348" s="214"/>
      <c r="G348" s="214"/>
      <c r="H348" s="214"/>
      <c r="I348" s="215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</row>
    <row r="349" spans="1:25" s="113" customFormat="1" x14ac:dyDescent="0.25">
      <c r="A349" s="109" t="s">
        <v>163</v>
      </c>
      <c r="B349" s="170"/>
      <c r="C349" s="111"/>
      <c r="D349" s="171" t="s">
        <v>164</v>
      </c>
      <c r="E349" s="233">
        <f>E351</f>
        <v>42818.42</v>
      </c>
      <c r="F349" s="233">
        <f>F351</f>
        <v>35082.350000000006</v>
      </c>
      <c r="G349" s="233">
        <f>G351</f>
        <v>41487.960000000006</v>
      </c>
      <c r="H349" s="233">
        <f t="shared" ref="H349:I349" si="114">H351</f>
        <v>41487.960000000006</v>
      </c>
      <c r="I349" s="233">
        <f t="shared" si="114"/>
        <v>41487.960000000006</v>
      </c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</row>
    <row r="350" spans="1:25" s="113" customFormat="1" x14ac:dyDescent="0.25">
      <c r="A350" s="66" t="s">
        <v>207</v>
      </c>
      <c r="B350" s="71"/>
      <c r="C350" s="72"/>
      <c r="D350" s="195" t="s">
        <v>208</v>
      </c>
      <c r="E350" s="213"/>
      <c r="F350" s="213"/>
      <c r="G350" s="213"/>
      <c r="H350" s="213"/>
      <c r="I350" s="213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</row>
    <row r="351" spans="1:25" s="79" customFormat="1" x14ac:dyDescent="0.25">
      <c r="A351" s="129"/>
      <c r="B351" s="138">
        <v>3</v>
      </c>
      <c r="C351" s="131"/>
      <c r="D351" s="140" t="s">
        <v>24</v>
      </c>
      <c r="E351" s="216">
        <f>E352+E360</f>
        <v>42818.42</v>
      </c>
      <c r="F351" s="216">
        <f>F352+F360</f>
        <v>35082.350000000006</v>
      </c>
      <c r="G351" s="216">
        <f>G352+G360</f>
        <v>41487.960000000006</v>
      </c>
      <c r="H351" s="216">
        <f t="shared" ref="H351:I351" si="115">H352+H360</f>
        <v>41487.960000000006</v>
      </c>
      <c r="I351" s="216">
        <f t="shared" si="115"/>
        <v>41487.960000000006</v>
      </c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</row>
    <row r="352" spans="1:25" s="86" customFormat="1" x14ac:dyDescent="0.25">
      <c r="A352" s="82"/>
      <c r="B352" s="83">
        <v>31</v>
      </c>
      <c r="C352" s="84"/>
      <c r="D352" s="157" t="s">
        <v>25</v>
      </c>
      <c r="E352" s="229">
        <f>E353+E355+E357</f>
        <v>41987.71</v>
      </c>
      <c r="F352" s="229">
        <f>F353+F355+F357</f>
        <v>34176.120000000003</v>
      </c>
      <c r="G352" s="229">
        <f>G353+G355+G357</f>
        <v>40584.730000000003</v>
      </c>
      <c r="H352" s="229">
        <f t="shared" ref="H352:I352" si="116">H353+H355+H357</f>
        <v>40584.730000000003</v>
      </c>
      <c r="I352" s="229">
        <f t="shared" si="116"/>
        <v>40584.730000000003</v>
      </c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</row>
    <row r="353" spans="1:49" s="149" customFormat="1" x14ac:dyDescent="0.25">
      <c r="A353" s="162"/>
      <c r="B353" s="163">
        <v>311</v>
      </c>
      <c r="C353" s="164"/>
      <c r="D353" s="165" t="s">
        <v>143</v>
      </c>
      <c r="E353" s="221">
        <f>E354</f>
        <v>34737.9</v>
      </c>
      <c r="F353" s="221">
        <f>F354</f>
        <v>28601.759999999998</v>
      </c>
      <c r="G353" s="221">
        <f>G354</f>
        <v>33573.410000000003</v>
      </c>
      <c r="H353" s="221">
        <f t="shared" ref="H353:I353" si="117">H354</f>
        <v>33573.410000000003</v>
      </c>
      <c r="I353" s="221">
        <f t="shared" si="117"/>
        <v>33573.410000000003</v>
      </c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</row>
    <row r="354" spans="1:49" x14ac:dyDescent="0.25">
      <c r="A354" s="55"/>
      <c r="B354" s="56">
        <v>3111</v>
      </c>
      <c r="C354" s="57"/>
      <c r="D354" s="59" t="s">
        <v>117</v>
      </c>
      <c r="E354" s="213">
        <v>34737.9</v>
      </c>
      <c r="F354" s="213">
        <v>28601.759999999998</v>
      </c>
      <c r="G354" s="213">
        <v>33573.410000000003</v>
      </c>
      <c r="H354" s="213">
        <v>33573.410000000003</v>
      </c>
      <c r="I354" s="213">
        <v>33573.410000000003</v>
      </c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</row>
    <row r="355" spans="1:49" s="149" customFormat="1" x14ac:dyDescent="0.25">
      <c r="A355" s="162"/>
      <c r="B355" s="163">
        <v>312</v>
      </c>
      <c r="C355" s="164"/>
      <c r="D355" s="165" t="s">
        <v>118</v>
      </c>
      <c r="E355" s="221">
        <f>E356</f>
        <v>1453.57</v>
      </c>
      <c r="F355" s="221">
        <f>F356</f>
        <v>929.06</v>
      </c>
      <c r="G355" s="221">
        <f>G356</f>
        <v>1405.39</v>
      </c>
      <c r="H355" s="221">
        <f t="shared" ref="H355:I355" si="118">H356</f>
        <v>1405.39</v>
      </c>
      <c r="I355" s="221">
        <f t="shared" si="118"/>
        <v>1405.39</v>
      </c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</row>
    <row r="356" spans="1:49" x14ac:dyDescent="0.25">
      <c r="A356" s="55"/>
      <c r="B356" s="56">
        <v>3121</v>
      </c>
      <c r="C356" s="57"/>
      <c r="D356" s="59" t="s">
        <v>118</v>
      </c>
      <c r="E356" s="213">
        <v>1453.57</v>
      </c>
      <c r="F356" s="213">
        <v>929.06</v>
      </c>
      <c r="G356" s="213">
        <v>1405.39</v>
      </c>
      <c r="H356" s="213">
        <v>1405.39</v>
      </c>
      <c r="I356" s="213">
        <v>1405.39</v>
      </c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</row>
    <row r="357" spans="1:49" s="149" customFormat="1" x14ac:dyDescent="0.25">
      <c r="A357" s="162"/>
      <c r="B357" s="163">
        <v>313</v>
      </c>
      <c r="C357" s="164"/>
      <c r="D357" s="165" t="s">
        <v>119</v>
      </c>
      <c r="E357" s="221">
        <f>E358+E359</f>
        <v>5796.24</v>
      </c>
      <c r="F357" s="221">
        <f>F358+F359</f>
        <v>4645.3</v>
      </c>
      <c r="G357" s="221">
        <f>G358+G359</f>
        <v>5605.93</v>
      </c>
      <c r="H357" s="221">
        <f t="shared" ref="H357:I357" si="119">H358+H359</f>
        <v>5605.93</v>
      </c>
      <c r="I357" s="221">
        <f t="shared" si="119"/>
        <v>5605.93</v>
      </c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</row>
    <row r="358" spans="1:49" ht="12.75" customHeight="1" x14ac:dyDescent="0.25">
      <c r="A358" s="55"/>
      <c r="B358" s="56">
        <v>3132</v>
      </c>
      <c r="C358" s="57"/>
      <c r="D358" s="59" t="s">
        <v>144</v>
      </c>
      <c r="E358" s="213">
        <v>5796.24</v>
      </c>
      <c r="F358" s="213">
        <v>4645.3</v>
      </c>
      <c r="G358" s="213">
        <v>5605.93</v>
      </c>
      <c r="H358" s="213">
        <v>5605.93</v>
      </c>
      <c r="I358" s="213">
        <v>5605.93</v>
      </c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</row>
    <row r="359" spans="1:49" ht="27" customHeight="1" x14ac:dyDescent="0.25">
      <c r="A359" s="55"/>
      <c r="B359" s="56">
        <v>3133</v>
      </c>
      <c r="C359" s="57"/>
      <c r="D359" s="59" t="s">
        <v>145</v>
      </c>
      <c r="E359" s="213">
        <v>0</v>
      </c>
      <c r="F359" s="213">
        <v>0</v>
      </c>
      <c r="G359" s="213">
        <v>0</v>
      </c>
      <c r="H359" s="213">
        <v>0</v>
      </c>
      <c r="I359" s="213">
        <v>0</v>
      </c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</row>
    <row r="360" spans="1:49" s="86" customFormat="1" x14ac:dyDescent="0.25">
      <c r="A360" s="82"/>
      <c r="B360" s="83">
        <v>32</v>
      </c>
      <c r="C360" s="84"/>
      <c r="D360" s="157" t="s">
        <v>43</v>
      </c>
      <c r="E360" s="229">
        <f>E361+E363+E367</f>
        <v>830.71</v>
      </c>
      <c r="F360" s="229">
        <f>F361+F363+F367</f>
        <v>906.23</v>
      </c>
      <c r="G360" s="229">
        <f>G361+G363+G367</f>
        <v>903.23</v>
      </c>
      <c r="H360" s="229">
        <f t="shared" ref="H360:I360" si="120">H361+H363+H367</f>
        <v>903.23</v>
      </c>
      <c r="I360" s="229">
        <f t="shared" si="120"/>
        <v>903.23</v>
      </c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</row>
    <row r="361" spans="1:49" s="149" customFormat="1" ht="15" customHeight="1" x14ac:dyDescent="0.25">
      <c r="A361" s="162"/>
      <c r="B361" s="163">
        <v>321</v>
      </c>
      <c r="C361" s="164"/>
      <c r="D361" s="165" t="s">
        <v>73</v>
      </c>
      <c r="E361" s="221">
        <f>E362</f>
        <v>830.71</v>
      </c>
      <c r="F361" s="221">
        <f>F362</f>
        <v>906.23</v>
      </c>
      <c r="G361" s="221">
        <f>G362</f>
        <v>903.23</v>
      </c>
      <c r="H361" s="221">
        <f t="shared" ref="H361:I361" si="121">H362</f>
        <v>903.23</v>
      </c>
      <c r="I361" s="221">
        <f t="shared" si="121"/>
        <v>903.23</v>
      </c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</row>
    <row r="362" spans="1:49" x14ac:dyDescent="0.25">
      <c r="A362" s="55"/>
      <c r="B362" s="56">
        <v>3212</v>
      </c>
      <c r="C362" s="57"/>
      <c r="D362" s="59" t="s">
        <v>196</v>
      </c>
      <c r="E362" s="213">
        <v>830.71</v>
      </c>
      <c r="F362" s="213">
        <v>906.23</v>
      </c>
      <c r="G362" s="213">
        <v>903.23</v>
      </c>
      <c r="H362" s="213">
        <v>903.23</v>
      </c>
      <c r="I362" s="213">
        <v>903.23</v>
      </c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</row>
    <row r="363" spans="1:49" s="149" customFormat="1" x14ac:dyDescent="0.25">
      <c r="A363" s="162"/>
      <c r="B363" s="183">
        <v>322</v>
      </c>
      <c r="C363" s="175"/>
      <c r="D363" s="185" t="s">
        <v>77</v>
      </c>
      <c r="E363" s="221">
        <f>E364+E365+E366</f>
        <v>0</v>
      </c>
      <c r="F363" s="222"/>
      <c r="G363" s="222"/>
      <c r="H363" s="222"/>
      <c r="I363" s="222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</row>
    <row r="364" spans="1:49" x14ac:dyDescent="0.25">
      <c r="A364" s="55"/>
      <c r="B364" s="64">
        <v>3221</v>
      </c>
      <c r="C364" s="57"/>
      <c r="D364" s="65" t="s">
        <v>165</v>
      </c>
      <c r="E364" s="213">
        <v>0</v>
      </c>
      <c r="F364" s="214"/>
      <c r="G364" s="214"/>
      <c r="H364" s="214"/>
      <c r="I364" s="214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</row>
    <row r="365" spans="1:49" x14ac:dyDescent="0.25">
      <c r="A365" s="55"/>
      <c r="B365" s="64">
        <v>3222</v>
      </c>
      <c r="C365" s="57"/>
      <c r="D365" s="65" t="s">
        <v>111</v>
      </c>
      <c r="E365" s="213">
        <v>0</v>
      </c>
      <c r="F365" s="214"/>
      <c r="G365" s="214"/>
      <c r="H365" s="214"/>
      <c r="I365" s="214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  <c r="AO365" s="196"/>
      <c r="AP365" s="196"/>
      <c r="AQ365" s="196"/>
      <c r="AR365" s="196"/>
      <c r="AS365" s="196"/>
      <c r="AT365" s="196"/>
      <c r="AU365" s="196"/>
      <c r="AV365" s="196"/>
      <c r="AW365" s="196"/>
    </row>
    <row r="366" spans="1:49" x14ac:dyDescent="0.25">
      <c r="A366" s="55"/>
      <c r="B366" s="64">
        <v>3225</v>
      </c>
      <c r="C366" s="57"/>
      <c r="D366" s="65" t="s">
        <v>80</v>
      </c>
      <c r="E366" s="213">
        <v>0</v>
      </c>
      <c r="F366" s="214"/>
      <c r="G366" s="214"/>
      <c r="H366" s="214"/>
      <c r="I366" s="214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  <c r="AO366" s="196"/>
      <c r="AP366" s="196"/>
      <c r="AQ366" s="196"/>
      <c r="AR366" s="196"/>
      <c r="AS366" s="196"/>
      <c r="AT366" s="196"/>
      <c r="AU366" s="196"/>
      <c r="AV366" s="196"/>
      <c r="AW366" s="196"/>
    </row>
    <row r="367" spans="1:49" s="149" customFormat="1" x14ac:dyDescent="0.25">
      <c r="A367" s="162"/>
      <c r="B367" s="183">
        <v>323</v>
      </c>
      <c r="C367" s="175"/>
      <c r="D367" s="185" t="s">
        <v>82</v>
      </c>
      <c r="E367" s="221">
        <f>E368+E369</f>
        <v>0</v>
      </c>
      <c r="F367" s="222"/>
      <c r="G367" s="222"/>
      <c r="H367" s="222"/>
      <c r="I367" s="222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6"/>
      <c r="AT367" s="196"/>
      <c r="AU367" s="196"/>
      <c r="AV367" s="196"/>
      <c r="AW367" s="196"/>
    </row>
    <row r="368" spans="1:49" x14ac:dyDescent="0.25">
      <c r="A368" s="55"/>
      <c r="B368" s="64">
        <v>3236</v>
      </c>
      <c r="C368" s="57"/>
      <c r="D368" s="65" t="s">
        <v>87</v>
      </c>
      <c r="E368" s="213">
        <v>0</v>
      </c>
      <c r="F368" s="214"/>
      <c r="G368" s="214"/>
      <c r="H368" s="214"/>
      <c r="I368" s="214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6"/>
      <c r="AT368" s="196"/>
      <c r="AU368" s="196"/>
      <c r="AV368" s="196"/>
      <c r="AW368" s="196"/>
    </row>
    <row r="369" spans="1:49" x14ac:dyDescent="0.25">
      <c r="A369" s="55"/>
      <c r="B369" s="64">
        <v>3237</v>
      </c>
      <c r="C369" s="57"/>
      <c r="D369" s="65" t="s">
        <v>88</v>
      </c>
      <c r="E369" s="213">
        <v>0</v>
      </c>
      <c r="F369" s="214"/>
      <c r="G369" s="214"/>
      <c r="H369" s="214"/>
      <c r="I369" s="214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6"/>
      <c r="AT369" s="196"/>
      <c r="AU369" s="196"/>
      <c r="AV369" s="196"/>
      <c r="AW369" s="196"/>
    </row>
    <row r="370" spans="1:49" s="113" customFormat="1" x14ac:dyDescent="0.25">
      <c r="A370" s="109" t="s">
        <v>166</v>
      </c>
      <c r="B370" s="170"/>
      <c r="C370" s="111"/>
      <c r="D370" s="171" t="s">
        <v>167</v>
      </c>
      <c r="E370" s="233">
        <f>E372</f>
        <v>0</v>
      </c>
      <c r="F370" s="234"/>
      <c r="G370" s="234"/>
      <c r="H370" s="234"/>
      <c r="I370" s="235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6"/>
      <c r="AT370" s="196"/>
      <c r="AU370" s="196"/>
      <c r="AV370" s="196"/>
      <c r="AW370" s="196"/>
    </row>
    <row r="371" spans="1:49" s="113" customFormat="1" x14ac:dyDescent="0.25">
      <c r="A371" s="66" t="s">
        <v>205</v>
      </c>
      <c r="B371" s="71"/>
      <c r="C371" s="72"/>
      <c r="D371" s="195" t="s">
        <v>203</v>
      </c>
      <c r="E371" s="213"/>
      <c r="F371" s="214"/>
      <c r="G371" s="214"/>
      <c r="H371" s="214"/>
      <c r="I371" s="215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6"/>
      <c r="AT371" s="196"/>
      <c r="AU371" s="196"/>
      <c r="AV371" s="196"/>
      <c r="AW371" s="196"/>
    </row>
    <row r="372" spans="1:49" s="79" customFormat="1" x14ac:dyDescent="0.25">
      <c r="A372" s="129"/>
      <c r="B372" s="138">
        <v>3</v>
      </c>
      <c r="C372" s="131"/>
      <c r="D372" s="140" t="s">
        <v>24</v>
      </c>
      <c r="E372" s="216">
        <f>E373</f>
        <v>0</v>
      </c>
      <c r="F372" s="216">
        <f>F373</f>
        <v>663.61</v>
      </c>
      <c r="G372" s="216">
        <f>G373</f>
        <v>423</v>
      </c>
      <c r="H372" s="216">
        <f t="shared" ref="H372:I372" si="122">H373</f>
        <v>423</v>
      </c>
      <c r="I372" s="216">
        <f t="shared" si="122"/>
        <v>423</v>
      </c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6"/>
      <c r="AT372" s="196"/>
      <c r="AU372" s="196"/>
      <c r="AV372" s="196"/>
      <c r="AW372" s="196"/>
    </row>
    <row r="373" spans="1:49" s="86" customFormat="1" x14ac:dyDescent="0.25">
      <c r="A373" s="82"/>
      <c r="B373" s="83">
        <v>32</v>
      </c>
      <c r="C373" s="84"/>
      <c r="D373" s="157" t="s">
        <v>43</v>
      </c>
      <c r="E373" s="229">
        <f>E374+E376</f>
        <v>0</v>
      </c>
      <c r="F373" s="229">
        <f>F374+F376</f>
        <v>663.61</v>
      </c>
      <c r="G373" s="229">
        <f>G374+G376</f>
        <v>423</v>
      </c>
      <c r="H373" s="229">
        <f t="shared" ref="H373:I373" si="123">H374+H376</f>
        <v>423</v>
      </c>
      <c r="I373" s="229">
        <f t="shared" si="123"/>
        <v>423</v>
      </c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6"/>
      <c r="AT373" s="196"/>
      <c r="AU373" s="196"/>
      <c r="AV373" s="196"/>
      <c r="AW373" s="196"/>
    </row>
    <row r="374" spans="1:49" s="149" customFormat="1" ht="17.25" customHeight="1" x14ac:dyDescent="0.25">
      <c r="A374" s="162"/>
      <c r="B374" s="163">
        <v>321</v>
      </c>
      <c r="C374" s="164"/>
      <c r="D374" s="165" t="s">
        <v>73</v>
      </c>
      <c r="E374" s="221">
        <f>E375</f>
        <v>0</v>
      </c>
      <c r="F374" s="221">
        <f>F375</f>
        <v>0</v>
      </c>
      <c r="G374" s="221">
        <f>G375</f>
        <v>0</v>
      </c>
      <c r="H374" s="221">
        <f t="shared" ref="H374:I374" si="124">H375</f>
        <v>0</v>
      </c>
      <c r="I374" s="221">
        <f t="shared" si="124"/>
        <v>0</v>
      </c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6"/>
      <c r="AT374" s="196"/>
      <c r="AU374" s="196"/>
      <c r="AV374" s="196"/>
      <c r="AW374" s="196"/>
    </row>
    <row r="375" spans="1:49" x14ac:dyDescent="0.25">
      <c r="A375" s="55"/>
      <c r="B375" s="64">
        <v>3211</v>
      </c>
      <c r="C375" s="57"/>
      <c r="D375" s="65" t="s">
        <v>74</v>
      </c>
      <c r="E375" s="213">
        <v>0</v>
      </c>
      <c r="F375" s="213">
        <v>0</v>
      </c>
      <c r="G375" s="213">
        <v>0</v>
      </c>
      <c r="H375" s="213">
        <v>0</v>
      </c>
      <c r="I375" s="213">
        <v>0</v>
      </c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196"/>
      <c r="AT375" s="196"/>
      <c r="AU375" s="196"/>
      <c r="AV375" s="196"/>
      <c r="AW375" s="196"/>
    </row>
    <row r="376" spans="1:49" s="149" customFormat="1" ht="18" customHeight="1" x14ac:dyDescent="0.25">
      <c r="A376" s="162"/>
      <c r="B376" s="183">
        <v>329</v>
      </c>
      <c r="C376" s="175"/>
      <c r="D376" s="185" t="s">
        <v>91</v>
      </c>
      <c r="E376" s="221">
        <f>E377</f>
        <v>0</v>
      </c>
      <c r="F376" s="221">
        <f>F377</f>
        <v>663.61</v>
      </c>
      <c r="G376" s="221">
        <f>G377</f>
        <v>423</v>
      </c>
      <c r="H376" s="221">
        <f t="shared" ref="H376:I376" si="125">H377</f>
        <v>423</v>
      </c>
      <c r="I376" s="221">
        <f t="shared" si="125"/>
        <v>423</v>
      </c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196"/>
      <c r="AT376" s="196"/>
      <c r="AU376" s="196"/>
      <c r="AV376" s="196"/>
      <c r="AW376" s="196"/>
    </row>
    <row r="377" spans="1:49" ht="17.25" customHeight="1" x14ac:dyDescent="0.25">
      <c r="A377" s="55"/>
      <c r="B377" s="64">
        <v>3299</v>
      </c>
      <c r="C377" s="57"/>
      <c r="D377" s="65" t="s">
        <v>91</v>
      </c>
      <c r="E377" s="213">
        <v>0</v>
      </c>
      <c r="F377" s="213">
        <v>663.61</v>
      </c>
      <c r="G377" s="213">
        <v>423</v>
      </c>
      <c r="H377" s="213">
        <v>423</v>
      </c>
      <c r="I377" s="213">
        <v>423</v>
      </c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  <c r="AN377" s="196"/>
      <c r="AO377" s="196"/>
      <c r="AP377" s="196"/>
      <c r="AQ377" s="196"/>
      <c r="AR377" s="196"/>
      <c r="AS377" s="196"/>
      <c r="AT377" s="196"/>
      <c r="AU377" s="196"/>
      <c r="AV377" s="196"/>
      <c r="AW377" s="196"/>
    </row>
    <row r="378" spans="1:49" s="113" customFormat="1" x14ac:dyDescent="0.25">
      <c r="A378" s="109" t="s">
        <v>168</v>
      </c>
      <c r="B378" s="172"/>
      <c r="C378" s="119"/>
      <c r="D378" s="173" t="s">
        <v>169</v>
      </c>
      <c r="E378" s="233">
        <f t="shared" ref="E378:G381" si="126">E379</f>
        <v>0</v>
      </c>
      <c r="F378" s="233">
        <f t="shared" si="126"/>
        <v>0</v>
      </c>
      <c r="G378" s="233">
        <f t="shared" si="126"/>
        <v>0</v>
      </c>
      <c r="H378" s="233">
        <f t="shared" ref="H378:I381" si="127">H379</f>
        <v>0</v>
      </c>
      <c r="I378" s="233">
        <f t="shared" si="127"/>
        <v>0</v>
      </c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  <c r="AN378" s="196"/>
      <c r="AO378" s="196"/>
      <c r="AP378" s="196"/>
      <c r="AQ378" s="196"/>
      <c r="AR378" s="196"/>
      <c r="AS378" s="196"/>
      <c r="AT378" s="196"/>
      <c r="AU378" s="196"/>
      <c r="AV378" s="196"/>
      <c r="AW378" s="196"/>
    </row>
    <row r="379" spans="1:49" s="79" customFormat="1" x14ac:dyDescent="0.25">
      <c r="A379" s="129"/>
      <c r="B379" s="138">
        <v>3</v>
      </c>
      <c r="C379" s="131"/>
      <c r="D379" s="140" t="s">
        <v>24</v>
      </c>
      <c r="E379" s="216">
        <f t="shared" si="126"/>
        <v>0</v>
      </c>
      <c r="F379" s="216">
        <f t="shared" si="126"/>
        <v>0</v>
      </c>
      <c r="G379" s="216">
        <f t="shared" si="126"/>
        <v>0</v>
      </c>
      <c r="H379" s="216">
        <f t="shared" si="127"/>
        <v>0</v>
      </c>
      <c r="I379" s="216">
        <f t="shared" si="127"/>
        <v>0</v>
      </c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  <c r="AA379" s="196"/>
      <c r="AB379" s="196"/>
      <c r="AC379" s="196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  <c r="AN379" s="196"/>
      <c r="AO379" s="196"/>
      <c r="AP379" s="196"/>
      <c r="AQ379" s="196"/>
      <c r="AR379" s="196"/>
      <c r="AS379" s="196"/>
      <c r="AT379" s="196"/>
      <c r="AU379" s="196"/>
      <c r="AV379" s="196"/>
      <c r="AW379" s="196"/>
    </row>
    <row r="380" spans="1:49" s="86" customFormat="1" x14ac:dyDescent="0.25">
      <c r="A380" s="82"/>
      <c r="B380" s="83">
        <v>32</v>
      </c>
      <c r="C380" s="84"/>
      <c r="D380" s="157" t="s">
        <v>43</v>
      </c>
      <c r="E380" s="229">
        <f t="shared" si="126"/>
        <v>0</v>
      </c>
      <c r="F380" s="229">
        <f t="shared" si="126"/>
        <v>0</v>
      </c>
      <c r="G380" s="229">
        <f t="shared" si="126"/>
        <v>0</v>
      </c>
      <c r="H380" s="229">
        <f t="shared" si="127"/>
        <v>0</v>
      </c>
      <c r="I380" s="229">
        <f t="shared" si="127"/>
        <v>0</v>
      </c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6"/>
      <c r="AT380" s="196"/>
      <c r="AU380" s="196"/>
      <c r="AV380" s="196"/>
      <c r="AW380" s="196"/>
    </row>
    <row r="381" spans="1:49" s="149" customFormat="1" ht="21" customHeight="1" x14ac:dyDescent="0.25">
      <c r="A381" s="162"/>
      <c r="B381" s="183">
        <v>329</v>
      </c>
      <c r="C381" s="175"/>
      <c r="D381" s="185" t="s">
        <v>91</v>
      </c>
      <c r="E381" s="221">
        <f t="shared" si="126"/>
        <v>0</v>
      </c>
      <c r="F381" s="221">
        <f t="shared" si="126"/>
        <v>0</v>
      </c>
      <c r="G381" s="221">
        <f t="shared" si="126"/>
        <v>0</v>
      </c>
      <c r="H381" s="221">
        <f t="shared" si="127"/>
        <v>0</v>
      </c>
      <c r="I381" s="221">
        <f t="shared" si="127"/>
        <v>0</v>
      </c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6"/>
      <c r="AT381" s="196"/>
      <c r="AU381" s="196"/>
      <c r="AV381" s="196"/>
      <c r="AW381" s="196"/>
    </row>
    <row r="382" spans="1:49" ht="21" customHeight="1" x14ac:dyDescent="0.25">
      <c r="A382" s="55"/>
      <c r="B382" s="64">
        <v>3299</v>
      </c>
      <c r="C382" s="57"/>
      <c r="D382" s="65" t="s">
        <v>91</v>
      </c>
      <c r="E382" s="213">
        <v>0</v>
      </c>
      <c r="F382" s="213">
        <v>0</v>
      </c>
      <c r="G382" s="213">
        <v>0</v>
      </c>
      <c r="H382" s="213">
        <v>0</v>
      </c>
      <c r="I382" s="213">
        <v>0</v>
      </c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6"/>
      <c r="AT382" s="196"/>
      <c r="AU382" s="196"/>
      <c r="AV382" s="196"/>
      <c r="AW382" s="196"/>
    </row>
    <row r="383" spans="1:49" s="113" customFormat="1" ht="19.5" customHeight="1" x14ac:dyDescent="0.25">
      <c r="A383" s="174" t="s">
        <v>170</v>
      </c>
      <c r="B383" s="172"/>
      <c r="C383" s="119"/>
      <c r="D383" s="173" t="s">
        <v>169</v>
      </c>
      <c r="E383" s="233">
        <f>E385</f>
        <v>19735.46</v>
      </c>
      <c r="F383" s="233">
        <f t="shared" ref="F383:G383" si="128">F385</f>
        <v>12608.67</v>
      </c>
      <c r="G383" s="233">
        <f t="shared" si="128"/>
        <v>12608.67</v>
      </c>
      <c r="H383" s="233">
        <f t="shared" ref="H383:I383" si="129">H385</f>
        <v>12608.67</v>
      </c>
      <c r="I383" s="233">
        <f t="shared" si="129"/>
        <v>12608.67</v>
      </c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6"/>
      <c r="AT383" s="196"/>
      <c r="AU383" s="196"/>
      <c r="AV383" s="196"/>
      <c r="AW383" s="196"/>
    </row>
    <row r="384" spans="1:49" s="113" customFormat="1" ht="19.5" customHeight="1" x14ac:dyDescent="0.25">
      <c r="A384" s="66" t="s">
        <v>209</v>
      </c>
      <c r="B384" s="71"/>
      <c r="C384" s="72"/>
      <c r="D384" s="195" t="s">
        <v>210</v>
      </c>
      <c r="E384" s="213"/>
      <c r="F384" s="213"/>
      <c r="G384" s="213"/>
      <c r="H384" s="213"/>
      <c r="I384" s="213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</row>
    <row r="385" spans="1:49" s="79" customFormat="1" x14ac:dyDescent="0.25">
      <c r="A385" s="129"/>
      <c r="B385" s="138">
        <v>3</v>
      </c>
      <c r="C385" s="131"/>
      <c r="D385" s="140" t="s">
        <v>24</v>
      </c>
      <c r="E385" s="216">
        <f>E386</f>
        <v>19735.46</v>
      </c>
      <c r="F385" s="216">
        <f t="shared" ref="F385:I387" si="130">F386</f>
        <v>12608.67</v>
      </c>
      <c r="G385" s="216">
        <f t="shared" si="130"/>
        <v>12608.67</v>
      </c>
      <c r="H385" s="216">
        <f t="shared" si="130"/>
        <v>12608.67</v>
      </c>
      <c r="I385" s="216">
        <f t="shared" si="130"/>
        <v>12608.67</v>
      </c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</row>
    <row r="386" spans="1:49" s="86" customFormat="1" x14ac:dyDescent="0.25">
      <c r="A386" s="82"/>
      <c r="B386" s="83">
        <v>32</v>
      </c>
      <c r="C386" s="84"/>
      <c r="D386" s="157" t="s">
        <v>43</v>
      </c>
      <c r="E386" s="229">
        <f>E387</f>
        <v>19735.46</v>
      </c>
      <c r="F386" s="229">
        <f t="shared" si="130"/>
        <v>12608.67</v>
      </c>
      <c r="G386" s="229">
        <f t="shared" si="130"/>
        <v>12608.67</v>
      </c>
      <c r="H386" s="229">
        <f t="shared" si="130"/>
        <v>12608.67</v>
      </c>
      <c r="I386" s="229">
        <f t="shared" si="130"/>
        <v>12608.67</v>
      </c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</row>
    <row r="387" spans="1:49" s="149" customFormat="1" ht="20.25" customHeight="1" x14ac:dyDescent="0.25">
      <c r="A387" s="162"/>
      <c r="B387" s="183">
        <v>329</v>
      </c>
      <c r="C387" s="175"/>
      <c r="D387" s="185" t="s">
        <v>91</v>
      </c>
      <c r="E387" s="221">
        <f>E388</f>
        <v>19735.46</v>
      </c>
      <c r="F387" s="221">
        <f t="shared" si="130"/>
        <v>12608.67</v>
      </c>
      <c r="G387" s="221">
        <f t="shared" si="130"/>
        <v>12608.67</v>
      </c>
      <c r="H387" s="221">
        <f t="shared" si="130"/>
        <v>12608.67</v>
      </c>
      <c r="I387" s="221">
        <f t="shared" si="130"/>
        <v>12608.67</v>
      </c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</row>
    <row r="388" spans="1:49" ht="21" customHeight="1" x14ac:dyDescent="0.25">
      <c r="A388" s="55"/>
      <c r="B388" s="64">
        <v>3299</v>
      </c>
      <c r="C388" s="57"/>
      <c r="D388" s="65" t="s">
        <v>91</v>
      </c>
      <c r="E388" s="213">
        <v>19735.46</v>
      </c>
      <c r="F388" s="213">
        <v>12608.67</v>
      </c>
      <c r="G388" s="213">
        <v>12608.67</v>
      </c>
      <c r="H388" s="213">
        <v>12608.67</v>
      </c>
      <c r="I388" s="213">
        <v>12608.67</v>
      </c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</row>
    <row r="389" spans="1:49" ht="21" customHeight="1" x14ac:dyDescent="0.25">
      <c r="A389" s="66" t="s">
        <v>207</v>
      </c>
      <c r="B389" s="71"/>
      <c r="C389" s="72"/>
      <c r="D389" s="195" t="s">
        <v>208</v>
      </c>
      <c r="E389" s="213"/>
      <c r="F389" s="213"/>
      <c r="G389" s="213"/>
      <c r="H389" s="213"/>
      <c r="I389" s="213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</row>
    <row r="390" spans="1:49" ht="21" customHeight="1" x14ac:dyDescent="0.25">
      <c r="A390" s="129"/>
      <c r="B390" s="138">
        <v>3</v>
      </c>
      <c r="C390" s="131"/>
      <c r="D390" s="140" t="s">
        <v>24</v>
      </c>
      <c r="E390" s="216">
        <f>E391</f>
        <v>0</v>
      </c>
      <c r="F390" s="216">
        <f t="shared" ref="F390:I392" si="131">F391</f>
        <v>1327.23</v>
      </c>
      <c r="G390" s="216">
        <f t="shared" si="131"/>
        <v>1327.23</v>
      </c>
      <c r="H390" s="216">
        <f t="shared" si="131"/>
        <v>1327.23</v>
      </c>
      <c r="I390" s="216">
        <f t="shared" si="131"/>
        <v>1327.23</v>
      </c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</row>
    <row r="391" spans="1:49" ht="21" customHeight="1" x14ac:dyDescent="0.25">
      <c r="A391" s="153"/>
      <c r="B391" s="202">
        <v>32</v>
      </c>
      <c r="C391" s="154"/>
      <c r="D391" s="157" t="s">
        <v>43</v>
      </c>
      <c r="E391" s="229">
        <f>E392</f>
        <v>0</v>
      </c>
      <c r="F391" s="229">
        <f t="shared" si="131"/>
        <v>1327.23</v>
      </c>
      <c r="G391" s="229">
        <f t="shared" si="131"/>
        <v>1327.23</v>
      </c>
      <c r="H391" s="229">
        <f t="shared" si="131"/>
        <v>1327.23</v>
      </c>
      <c r="I391" s="229">
        <f t="shared" si="131"/>
        <v>1327.23</v>
      </c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</row>
    <row r="392" spans="1:49" ht="21" customHeight="1" x14ac:dyDescent="0.25">
      <c r="A392" s="162"/>
      <c r="B392" s="183">
        <v>329</v>
      </c>
      <c r="C392" s="175"/>
      <c r="D392" s="185" t="s">
        <v>91</v>
      </c>
      <c r="E392" s="221">
        <f>E393</f>
        <v>0</v>
      </c>
      <c r="F392" s="221">
        <f t="shared" si="131"/>
        <v>1327.23</v>
      </c>
      <c r="G392" s="221">
        <f t="shared" si="131"/>
        <v>1327.23</v>
      </c>
      <c r="H392" s="221">
        <f t="shared" si="131"/>
        <v>1327.23</v>
      </c>
      <c r="I392" s="221">
        <f t="shared" si="131"/>
        <v>1327.23</v>
      </c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</row>
    <row r="393" spans="1:49" ht="21" customHeight="1" x14ac:dyDescent="0.25">
      <c r="A393" s="205"/>
      <c r="B393" s="64">
        <v>3299</v>
      </c>
      <c r="C393" s="207"/>
      <c r="D393" s="65" t="s">
        <v>91</v>
      </c>
      <c r="E393" s="213">
        <v>0</v>
      </c>
      <c r="F393" s="213">
        <v>1327.23</v>
      </c>
      <c r="G393" s="213">
        <v>1327.23</v>
      </c>
      <c r="H393" s="213">
        <v>1327.23</v>
      </c>
      <c r="I393" s="213">
        <v>1327.23</v>
      </c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</row>
    <row r="394" spans="1:49" ht="21" customHeight="1" x14ac:dyDescent="0.25">
      <c r="A394" s="66" t="s">
        <v>211</v>
      </c>
      <c r="B394" s="71"/>
      <c r="C394" s="72"/>
      <c r="D394" s="195" t="s">
        <v>212</v>
      </c>
      <c r="E394" s="213"/>
      <c r="F394" s="213"/>
      <c r="G394" s="213"/>
      <c r="H394" s="213"/>
      <c r="I394" s="213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</row>
    <row r="395" spans="1:49" ht="21" customHeight="1" x14ac:dyDescent="0.25">
      <c r="A395" s="129"/>
      <c r="B395" s="138">
        <v>3</v>
      </c>
      <c r="C395" s="131"/>
      <c r="D395" s="140" t="s">
        <v>24</v>
      </c>
      <c r="E395" s="216">
        <f>E396</f>
        <v>1236.98</v>
      </c>
      <c r="F395" s="216">
        <f t="shared" ref="F395:I397" si="132">F396</f>
        <v>1327.23</v>
      </c>
      <c r="G395" s="216">
        <f t="shared" si="132"/>
        <v>1327.23</v>
      </c>
      <c r="H395" s="216">
        <f t="shared" si="132"/>
        <v>1327.23</v>
      </c>
      <c r="I395" s="216">
        <f t="shared" si="132"/>
        <v>1327.23</v>
      </c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</row>
    <row r="396" spans="1:49" ht="21" customHeight="1" x14ac:dyDescent="0.25">
      <c r="A396" s="153"/>
      <c r="B396" s="248">
        <v>32</v>
      </c>
      <c r="C396" s="154"/>
      <c r="D396" s="157" t="s">
        <v>43</v>
      </c>
      <c r="E396" s="229">
        <f>E397</f>
        <v>1236.98</v>
      </c>
      <c r="F396" s="229">
        <f t="shared" si="132"/>
        <v>1327.23</v>
      </c>
      <c r="G396" s="229">
        <f t="shared" si="132"/>
        <v>1327.23</v>
      </c>
      <c r="H396" s="229">
        <f t="shared" si="132"/>
        <v>1327.23</v>
      </c>
      <c r="I396" s="229">
        <f t="shared" si="132"/>
        <v>1327.23</v>
      </c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</row>
    <row r="397" spans="1:49" ht="21" customHeight="1" x14ac:dyDescent="0.25">
      <c r="A397" s="162"/>
      <c r="B397" s="183">
        <v>329</v>
      </c>
      <c r="C397" s="175"/>
      <c r="D397" s="185" t="s">
        <v>91</v>
      </c>
      <c r="E397" s="221">
        <f>E398</f>
        <v>1236.98</v>
      </c>
      <c r="F397" s="221">
        <f t="shared" si="132"/>
        <v>1327.23</v>
      </c>
      <c r="G397" s="221">
        <f t="shared" si="132"/>
        <v>1327.23</v>
      </c>
      <c r="H397" s="221">
        <f t="shared" si="132"/>
        <v>1327.23</v>
      </c>
      <c r="I397" s="221">
        <f t="shared" si="132"/>
        <v>1327.23</v>
      </c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</row>
    <row r="398" spans="1:49" ht="21" customHeight="1" x14ac:dyDescent="0.25">
      <c r="A398" s="245"/>
      <c r="B398" s="64">
        <v>3299</v>
      </c>
      <c r="C398" s="247"/>
      <c r="D398" s="65" t="s">
        <v>91</v>
      </c>
      <c r="E398" s="213">
        <v>1236.98</v>
      </c>
      <c r="F398" s="213">
        <v>1327.23</v>
      </c>
      <c r="G398" s="213">
        <v>1327.23</v>
      </c>
      <c r="H398" s="213">
        <v>1327.23</v>
      </c>
      <c r="I398" s="213">
        <v>1327.23</v>
      </c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</row>
    <row r="399" spans="1:49" ht="21" customHeight="1" x14ac:dyDescent="0.25">
      <c r="A399" s="129"/>
      <c r="B399" s="138">
        <v>3</v>
      </c>
      <c r="C399" s="131"/>
      <c r="D399" s="140" t="s">
        <v>24</v>
      </c>
      <c r="E399" s="216">
        <f>E400</f>
        <v>1987.14</v>
      </c>
      <c r="F399" s="216">
        <f>F400</f>
        <v>0</v>
      </c>
      <c r="G399" s="216">
        <f>G400</f>
        <v>0</v>
      </c>
      <c r="H399" s="216">
        <f t="shared" ref="H399:I399" si="133">H400</f>
        <v>0</v>
      </c>
      <c r="I399" s="216">
        <f t="shared" si="133"/>
        <v>0</v>
      </c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</row>
    <row r="400" spans="1:49" ht="21" customHeight="1" x14ac:dyDescent="0.25">
      <c r="A400" s="153"/>
      <c r="B400" s="254">
        <v>32</v>
      </c>
      <c r="C400" s="154"/>
      <c r="D400" s="157" t="s">
        <v>43</v>
      </c>
      <c r="E400" s="229">
        <f>E401+E403</f>
        <v>1987.14</v>
      </c>
      <c r="F400" s="229">
        <f>F401+F403</f>
        <v>0</v>
      </c>
      <c r="G400" s="229">
        <f>G401+G403</f>
        <v>0</v>
      </c>
      <c r="H400" s="229">
        <f t="shared" ref="H400:I400" si="134">H401+H403</f>
        <v>0</v>
      </c>
      <c r="I400" s="229">
        <f t="shared" si="134"/>
        <v>0</v>
      </c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</row>
    <row r="401" spans="1:45" ht="21" customHeight="1" x14ac:dyDescent="0.25">
      <c r="A401" s="162"/>
      <c r="B401" s="163">
        <v>321</v>
      </c>
      <c r="C401" s="164"/>
      <c r="D401" s="165" t="s">
        <v>73</v>
      </c>
      <c r="E401" s="221">
        <f>E402</f>
        <v>210.26</v>
      </c>
      <c r="F401" s="221">
        <f>F402</f>
        <v>0</v>
      </c>
      <c r="G401" s="221">
        <f>G402</f>
        <v>0</v>
      </c>
      <c r="H401" s="221">
        <f t="shared" ref="H401:I401" si="135">H402</f>
        <v>0</v>
      </c>
      <c r="I401" s="221">
        <f t="shared" si="135"/>
        <v>0</v>
      </c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</row>
    <row r="402" spans="1:45" ht="21" customHeight="1" x14ac:dyDescent="0.25">
      <c r="A402" s="270"/>
      <c r="B402" s="64">
        <v>3211</v>
      </c>
      <c r="C402" s="271"/>
      <c r="D402" s="65" t="s">
        <v>74</v>
      </c>
      <c r="E402" s="213">
        <v>210.26</v>
      </c>
      <c r="F402" s="213">
        <v>0</v>
      </c>
      <c r="G402" s="213">
        <v>0</v>
      </c>
      <c r="H402" s="213">
        <v>0</v>
      </c>
      <c r="I402" s="213">
        <v>0</v>
      </c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</row>
    <row r="403" spans="1:45" ht="21" customHeight="1" x14ac:dyDescent="0.25">
      <c r="A403" s="129"/>
      <c r="B403" s="141">
        <v>4</v>
      </c>
      <c r="C403" s="131"/>
      <c r="D403" s="142" t="s">
        <v>26</v>
      </c>
      <c r="E403" s="216">
        <f>E404</f>
        <v>1776.88</v>
      </c>
      <c r="F403" s="217"/>
      <c r="G403" s="217"/>
      <c r="H403" s="217"/>
      <c r="I403" s="218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</row>
    <row r="404" spans="1:45" ht="21" customHeight="1" x14ac:dyDescent="0.25">
      <c r="A404" s="153"/>
      <c r="B404" s="158">
        <v>42</v>
      </c>
      <c r="C404" s="154"/>
      <c r="D404" s="159" t="s">
        <v>61</v>
      </c>
      <c r="E404" s="229">
        <f>E405</f>
        <v>1776.88</v>
      </c>
      <c r="F404" s="230"/>
      <c r="G404" s="230"/>
      <c r="H404" s="230"/>
      <c r="I404" s="231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</row>
    <row r="405" spans="1:45" ht="21" customHeight="1" x14ac:dyDescent="0.25">
      <c r="A405" s="162"/>
      <c r="B405" s="182">
        <v>422</v>
      </c>
      <c r="C405" s="164"/>
      <c r="D405" s="184" t="s">
        <v>158</v>
      </c>
      <c r="E405" s="221">
        <f>E406+E407</f>
        <v>1776.88</v>
      </c>
      <c r="F405" s="222"/>
      <c r="G405" s="222"/>
      <c r="H405" s="222"/>
      <c r="I405" s="223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</row>
    <row r="406" spans="1:45" ht="21" customHeight="1" x14ac:dyDescent="0.25">
      <c r="A406" s="270"/>
      <c r="B406" s="64">
        <v>4221</v>
      </c>
      <c r="C406" s="271"/>
      <c r="D406" s="63" t="s">
        <v>159</v>
      </c>
      <c r="E406" s="213">
        <v>1776.88</v>
      </c>
      <c r="F406" s="214"/>
      <c r="G406" s="214"/>
      <c r="H406" s="214"/>
      <c r="I406" s="215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</row>
    <row r="407" spans="1:45" s="113" customFormat="1" ht="25.5" x14ac:dyDescent="0.25">
      <c r="A407" s="109" t="s">
        <v>126</v>
      </c>
      <c r="B407" s="172"/>
      <c r="C407" s="119"/>
      <c r="D407" s="171" t="s">
        <v>213</v>
      </c>
      <c r="E407" s="233">
        <f>E408</f>
        <v>0</v>
      </c>
      <c r="F407" s="234"/>
      <c r="G407" s="234"/>
      <c r="H407" s="234"/>
      <c r="I407" s="235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</row>
    <row r="408" spans="1:45" s="79" customFormat="1" x14ac:dyDescent="0.25">
      <c r="A408" s="129"/>
      <c r="B408" s="138">
        <v>3</v>
      </c>
      <c r="C408" s="131"/>
      <c r="D408" s="140" t="s">
        <v>24</v>
      </c>
      <c r="E408" s="216">
        <f>E409+E416</f>
        <v>0</v>
      </c>
      <c r="F408" s="217"/>
      <c r="G408" s="217"/>
      <c r="H408" s="217"/>
      <c r="I408" s="218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</row>
    <row r="409" spans="1:45" s="86" customFormat="1" x14ac:dyDescent="0.25">
      <c r="A409" s="82"/>
      <c r="B409" s="83">
        <v>31</v>
      </c>
      <c r="C409" s="84"/>
      <c r="D409" s="157" t="s">
        <v>25</v>
      </c>
      <c r="E409" s="229">
        <f>E410+E412+E414</f>
        <v>0</v>
      </c>
      <c r="F409" s="230"/>
      <c r="G409" s="230"/>
      <c r="H409" s="230"/>
      <c r="I409" s="231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</row>
    <row r="410" spans="1:45" s="149" customFormat="1" x14ac:dyDescent="0.25">
      <c r="A410" s="162"/>
      <c r="B410" s="163">
        <v>311</v>
      </c>
      <c r="C410" s="164"/>
      <c r="D410" s="165" t="s">
        <v>143</v>
      </c>
      <c r="E410" s="221">
        <f>E411</f>
        <v>0</v>
      </c>
      <c r="F410" s="222"/>
      <c r="G410" s="222"/>
      <c r="H410" s="222"/>
      <c r="I410" s="223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</row>
    <row r="411" spans="1:45" x14ac:dyDescent="0.25">
      <c r="A411" s="55"/>
      <c r="B411" s="56">
        <v>3111</v>
      </c>
      <c r="C411" s="57"/>
      <c r="D411" s="59" t="s">
        <v>117</v>
      </c>
      <c r="E411" s="213">
        <v>0</v>
      </c>
      <c r="F411" s="214"/>
      <c r="G411" s="214"/>
      <c r="H411" s="214"/>
      <c r="I411" s="215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</row>
    <row r="412" spans="1:45" s="149" customFormat="1" x14ac:dyDescent="0.25">
      <c r="A412" s="162"/>
      <c r="B412" s="163">
        <v>312</v>
      </c>
      <c r="C412" s="164"/>
      <c r="D412" s="165" t="s">
        <v>118</v>
      </c>
      <c r="E412" s="221">
        <f>E413</f>
        <v>0</v>
      </c>
      <c r="F412" s="222"/>
      <c r="G412" s="222"/>
      <c r="H412" s="222"/>
      <c r="I412" s="223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</row>
    <row r="413" spans="1:45" x14ac:dyDescent="0.25">
      <c r="A413" s="55"/>
      <c r="B413" s="56">
        <v>3121</v>
      </c>
      <c r="C413" s="57"/>
      <c r="D413" s="59" t="s">
        <v>118</v>
      </c>
      <c r="E413" s="213">
        <v>0</v>
      </c>
      <c r="F413" s="214"/>
      <c r="G413" s="214"/>
      <c r="H413" s="214"/>
      <c r="I413" s="215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</row>
    <row r="414" spans="1:45" s="149" customFormat="1" x14ac:dyDescent="0.25">
      <c r="A414" s="162"/>
      <c r="B414" s="163">
        <v>313</v>
      </c>
      <c r="C414" s="164"/>
      <c r="D414" s="165" t="s">
        <v>119</v>
      </c>
      <c r="E414" s="221">
        <f>E415</f>
        <v>0</v>
      </c>
      <c r="F414" s="222"/>
      <c r="G414" s="222"/>
      <c r="H414" s="222"/>
      <c r="I414" s="223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</row>
    <row r="415" spans="1:45" ht="16.5" customHeight="1" x14ac:dyDescent="0.25">
      <c r="A415" s="55"/>
      <c r="B415" s="56">
        <v>3132</v>
      </c>
      <c r="C415" s="57"/>
      <c r="D415" s="59" t="s">
        <v>144</v>
      </c>
      <c r="E415" s="213">
        <v>0</v>
      </c>
      <c r="F415" s="214"/>
      <c r="G415" s="214"/>
      <c r="H415" s="214"/>
      <c r="I415" s="215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</row>
    <row r="416" spans="1:45" ht="16.5" customHeight="1" x14ac:dyDescent="0.25">
      <c r="A416" s="82"/>
      <c r="B416" s="83">
        <v>32</v>
      </c>
      <c r="C416" s="84"/>
      <c r="D416" s="157" t="s">
        <v>43</v>
      </c>
      <c r="E416" s="229">
        <f>E417</f>
        <v>0</v>
      </c>
      <c r="F416" s="230"/>
      <c r="G416" s="230"/>
      <c r="H416" s="230"/>
      <c r="I416" s="231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</row>
    <row r="417" spans="1:46" ht="16.5" customHeight="1" x14ac:dyDescent="0.25">
      <c r="A417" s="68"/>
      <c r="B417" s="69">
        <v>321</v>
      </c>
      <c r="C417" s="70"/>
      <c r="D417" s="59" t="s">
        <v>197</v>
      </c>
      <c r="E417" s="213">
        <v>0</v>
      </c>
      <c r="F417" s="214"/>
      <c r="G417" s="214"/>
      <c r="H417" s="214"/>
      <c r="I417" s="215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6"/>
    </row>
    <row r="418" spans="1:46" s="113" customFormat="1" x14ac:dyDescent="0.25">
      <c r="A418" s="109" t="s">
        <v>171</v>
      </c>
      <c r="B418" s="170"/>
      <c r="C418" s="111"/>
      <c r="D418" s="171" t="s">
        <v>129</v>
      </c>
      <c r="E418" s="233">
        <f>E420</f>
        <v>2081.56</v>
      </c>
      <c r="F418" s="234"/>
      <c r="G418" s="234"/>
      <c r="H418" s="234"/>
      <c r="I418" s="235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  <c r="AA418" s="196"/>
      <c r="AB418" s="196"/>
      <c r="AC418" s="196"/>
      <c r="AD418" s="196"/>
      <c r="AE418" s="196"/>
      <c r="AF418" s="196"/>
      <c r="AG418" s="196"/>
      <c r="AH418" s="196"/>
      <c r="AI418" s="196"/>
      <c r="AJ418" s="196"/>
      <c r="AK418" s="196"/>
      <c r="AL418" s="196"/>
      <c r="AM418" s="196"/>
      <c r="AN418" s="196"/>
      <c r="AO418" s="196"/>
      <c r="AP418" s="196"/>
      <c r="AQ418" s="196"/>
      <c r="AR418" s="196"/>
      <c r="AS418" s="196"/>
    </row>
    <row r="419" spans="1:46" s="113" customFormat="1" x14ac:dyDescent="0.25">
      <c r="A419" s="66" t="s">
        <v>207</v>
      </c>
      <c r="B419" s="71"/>
      <c r="C419" s="72"/>
      <c r="D419" s="195" t="s">
        <v>208</v>
      </c>
      <c r="E419" s="213"/>
      <c r="F419" s="214"/>
      <c r="G419" s="214"/>
      <c r="H419" s="214"/>
      <c r="I419" s="215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  <c r="AA419" s="196"/>
      <c r="AB419" s="196"/>
      <c r="AC419" s="196"/>
      <c r="AD419" s="196"/>
      <c r="AE419" s="196"/>
      <c r="AF419" s="196"/>
      <c r="AG419" s="196"/>
      <c r="AH419" s="196"/>
      <c r="AI419" s="196"/>
      <c r="AJ419" s="196"/>
      <c r="AK419" s="196"/>
      <c r="AL419" s="196"/>
      <c r="AM419" s="196"/>
      <c r="AN419" s="196"/>
      <c r="AO419" s="196"/>
      <c r="AP419" s="196"/>
      <c r="AQ419" s="196"/>
      <c r="AR419" s="196"/>
      <c r="AS419" s="196"/>
    </row>
    <row r="420" spans="1:46" s="79" customFormat="1" x14ac:dyDescent="0.25">
      <c r="A420" s="129"/>
      <c r="B420" s="143">
        <v>4</v>
      </c>
      <c r="C420" s="139"/>
      <c r="D420" s="144" t="s">
        <v>172</v>
      </c>
      <c r="E420" s="216">
        <f>E421</f>
        <v>2081.56</v>
      </c>
      <c r="F420" s="217"/>
      <c r="G420" s="217"/>
      <c r="H420" s="217"/>
      <c r="I420" s="218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6"/>
    </row>
    <row r="421" spans="1:46" s="86" customFormat="1" ht="25.5" x14ac:dyDescent="0.25">
      <c r="A421" s="82"/>
      <c r="B421" s="160">
        <v>42</v>
      </c>
      <c r="C421" s="93"/>
      <c r="D421" s="161" t="s">
        <v>173</v>
      </c>
      <c r="E421" s="229">
        <f>E422+E424</f>
        <v>2081.56</v>
      </c>
      <c r="F421" s="230"/>
      <c r="G421" s="230"/>
      <c r="H421" s="230"/>
      <c r="I421" s="231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196"/>
    </row>
    <row r="422" spans="1:46" s="149" customFormat="1" x14ac:dyDescent="0.25">
      <c r="A422" s="162"/>
      <c r="B422" s="183">
        <v>422</v>
      </c>
      <c r="C422" s="175"/>
      <c r="D422" s="185" t="s">
        <v>174</v>
      </c>
      <c r="E422" s="221">
        <f>E423</f>
        <v>2081.56</v>
      </c>
      <c r="F422" s="222"/>
      <c r="G422" s="222"/>
      <c r="H422" s="222"/>
      <c r="I422" s="223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196"/>
    </row>
    <row r="423" spans="1:46" x14ac:dyDescent="0.25">
      <c r="A423" s="55"/>
      <c r="B423" s="64">
        <v>4221</v>
      </c>
      <c r="C423" s="57"/>
      <c r="D423" s="65" t="s">
        <v>159</v>
      </c>
      <c r="E423" s="213">
        <v>2081.56</v>
      </c>
      <c r="F423" s="214"/>
      <c r="G423" s="214"/>
      <c r="H423" s="214"/>
      <c r="I423" s="215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196"/>
    </row>
    <row r="424" spans="1:46" s="149" customFormat="1" ht="25.5" x14ac:dyDescent="0.25">
      <c r="A424" s="162"/>
      <c r="B424" s="183">
        <v>424</v>
      </c>
      <c r="C424" s="175"/>
      <c r="D424" s="185" t="s">
        <v>175</v>
      </c>
      <c r="E424" s="221">
        <f>E425</f>
        <v>0</v>
      </c>
      <c r="F424" s="222"/>
      <c r="G424" s="222"/>
      <c r="H424" s="222"/>
      <c r="I424" s="223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196"/>
    </row>
    <row r="425" spans="1:46" x14ac:dyDescent="0.25">
      <c r="A425" s="55"/>
      <c r="B425" s="64">
        <v>4241</v>
      </c>
      <c r="C425" s="57"/>
      <c r="D425" s="65" t="s">
        <v>176</v>
      </c>
      <c r="E425" s="213">
        <v>0</v>
      </c>
      <c r="F425" s="214"/>
      <c r="G425" s="214"/>
      <c r="H425" s="214"/>
      <c r="I425" s="215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196"/>
    </row>
    <row r="426" spans="1:46" s="113" customFormat="1" x14ac:dyDescent="0.25">
      <c r="A426" s="109" t="s">
        <v>177</v>
      </c>
      <c r="B426" s="172"/>
      <c r="C426" s="119"/>
      <c r="D426" s="171" t="s">
        <v>178</v>
      </c>
      <c r="E426" s="233">
        <f>E427</f>
        <v>0</v>
      </c>
      <c r="F426" s="234"/>
      <c r="G426" s="234"/>
      <c r="H426" s="234"/>
      <c r="I426" s="235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196"/>
    </row>
    <row r="427" spans="1:46" s="79" customFormat="1" ht="19.5" customHeight="1" x14ac:dyDescent="0.25">
      <c r="A427" s="129"/>
      <c r="B427" s="143">
        <v>4</v>
      </c>
      <c r="C427" s="131"/>
      <c r="D427" s="145" t="s">
        <v>26</v>
      </c>
      <c r="E427" s="216">
        <f>E428</f>
        <v>0</v>
      </c>
      <c r="F427" s="217"/>
      <c r="G427" s="217"/>
      <c r="H427" s="217"/>
      <c r="I427" s="218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196"/>
    </row>
    <row r="428" spans="1:46" s="86" customFormat="1" ht="24" x14ac:dyDescent="0.25">
      <c r="A428" s="82"/>
      <c r="B428" s="160">
        <v>45</v>
      </c>
      <c r="C428" s="84"/>
      <c r="D428" s="166" t="s">
        <v>130</v>
      </c>
      <c r="E428" s="229">
        <f>E429</f>
        <v>0</v>
      </c>
      <c r="F428" s="230"/>
      <c r="G428" s="230"/>
      <c r="H428" s="230"/>
      <c r="I428" s="231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196"/>
    </row>
    <row r="429" spans="1:46" s="149" customFormat="1" ht="21" customHeight="1" x14ac:dyDescent="0.25">
      <c r="A429" s="162"/>
      <c r="B429" s="183">
        <v>451</v>
      </c>
      <c r="C429" s="164"/>
      <c r="D429" s="186" t="s">
        <v>131</v>
      </c>
      <c r="E429" s="221">
        <f>E430</f>
        <v>0</v>
      </c>
      <c r="F429" s="222"/>
      <c r="G429" s="222"/>
      <c r="H429" s="222"/>
      <c r="I429" s="223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  <c r="AA429" s="196"/>
      <c r="AB429" s="196"/>
      <c r="AC429" s="196"/>
      <c r="AD429" s="196"/>
      <c r="AE429" s="196"/>
      <c r="AF429" s="196"/>
      <c r="AG429" s="196"/>
      <c r="AH429" s="196"/>
      <c r="AI429" s="196"/>
      <c r="AJ429" s="196"/>
      <c r="AK429" s="196"/>
      <c r="AL429" s="196"/>
      <c r="AM429" s="196"/>
      <c r="AN429" s="196"/>
      <c r="AO429" s="196"/>
      <c r="AP429" s="196"/>
      <c r="AQ429" s="196"/>
      <c r="AR429" s="196"/>
      <c r="AS429" s="196"/>
    </row>
    <row r="430" spans="1:46" ht="18" customHeight="1" x14ac:dyDescent="0.25">
      <c r="A430" s="55"/>
      <c r="B430" s="64">
        <v>4511</v>
      </c>
      <c r="C430" s="57"/>
      <c r="D430" s="67" t="s">
        <v>131</v>
      </c>
      <c r="E430" s="213">
        <v>0</v>
      </c>
      <c r="F430" s="214"/>
      <c r="G430" s="214"/>
      <c r="H430" s="214"/>
      <c r="I430" s="215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6"/>
      <c r="AK430" s="196"/>
      <c r="AL430" s="196"/>
      <c r="AM430" s="196"/>
      <c r="AN430" s="196"/>
      <c r="AO430" s="196"/>
      <c r="AP430" s="196"/>
      <c r="AQ430" s="196"/>
      <c r="AR430" s="196"/>
      <c r="AS430" s="196"/>
    </row>
    <row r="431" spans="1:46" ht="18" customHeight="1" x14ac:dyDescent="0.25">
      <c r="A431" s="66" t="s">
        <v>207</v>
      </c>
      <c r="B431" s="71"/>
      <c r="C431" s="72"/>
      <c r="D431" s="195" t="s">
        <v>208</v>
      </c>
      <c r="E431" s="213"/>
      <c r="F431" s="214"/>
      <c r="G431" s="214"/>
      <c r="H431" s="214"/>
      <c r="I431" s="215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6"/>
      <c r="AK431" s="196"/>
      <c r="AL431" s="196"/>
      <c r="AM431" s="196"/>
      <c r="AN431" s="196"/>
      <c r="AO431" s="196"/>
      <c r="AP431" s="196"/>
      <c r="AQ431" s="196"/>
      <c r="AR431" s="196"/>
      <c r="AS431" s="196"/>
      <c r="AT431" s="196"/>
    </row>
    <row r="432" spans="1:46" ht="18" customHeight="1" x14ac:dyDescent="0.25">
      <c r="A432" s="129"/>
      <c r="B432" s="143">
        <v>4</v>
      </c>
      <c r="C432" s="139"/>
      <c r="D432" s="144" t="s">
        <v>172</v>
      </c>
      <c r="E432" s="216">
        <f>E433</f>
        <v>0</v>
      </c>
      <c r="F432" s="217"/>
      <c r="G432" s="217"/>
      <c r="H432" s="217"/>
      <c r="I432" s="218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  <c r="AA432" s="196"/>
      <c r="AB432" s="196"/>
      <c r="AC432" s="196"/>
      <c r="AD432" s="196"/>
      <c r="AE432" s="196"/>
      <c r="AF432" s="196"/>
      <c r="AG432" s="196"/>
      <c r="AH432" s="196"/>
      <c r="AI432" s="196"/>
      <c r="AJ432" s="196"/>
      <c r="AK432" s="196"/>
      <c r="AL432" s="196"/>
      <c r="AM432" s="196"/>
      <c r="AN432" s="196"/>
      <c r="AO432" s="196"/>
      <c r="AP432" s="196"/>
      <c r="AQ432" s="196"/>
      <c r="AR432" s="196"/>
      <c r="AS432" s="196"/>
      <c r="AT432" s="196"/>
    </row>
    <row r="433" spans="1:46" ht="18" customHeight="1" x14ac:dyDescent="0.25">
      <c r="A433" s="153"/>
      <c r="B433" s="160">
        <v>42</v>
      </c>
      <c r="C433" s="272"/>
      <c r="D433" s="161" t="s">
        <v>173</v>
      </c>
      <c r="E433" s="229">
        <f>E434+E436</f>
        <v>0</v>
      </c>
      <c r="F433" s="230"/>
      <c r="G433" s="230"/>
      <c r="H433" s="230"/>
      <c r="I433" s="231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  <c r="AA433" s="196"/>
      <c r="AB433" s="196"/>
      <c r="AC433" s="196"/>
      <c r="AD433" s="196"/>
      <c r="AE433" s="196"/>
      <c r="AF433" s="196"/>
      <c r="AG433" s="196"/>
      <c r="AH433" s="196"/>
      <c r="AI433" s="196"/>
      <c r="AJ433" s="196"/>
      <c r="AK433" s="196"/>
      <c r="AL433" s="196"/>
      <c r="AM433" s="196"/>
      <c r="AN433" s="196"/>
      <c r="AO433" s="196"/>
      <c r="AP433" s="196"/>
      <c r="AQ433" s="196"/>
      <c r="AR433" s="196"/>
      <c r="AS433" s="196"/>
      <c r="AT433" s="196"/>
    </row>
    <row r="434" spans="1:46" ht="18" customHeight="1" x14ac:dyDescent="0.25">
      <c r="A434" s="162"/>
      <c r="B434" s="183">
        <v>422</v>
      </c>
      <c r="C434" s="175"/>
      <c r="D434" s="185" t="s">
        <v>174</v>
      </c>
      <c r="E434" s="221">
        <f>E435</f>
        <v>0</v>
      </c>
      <c r="F434" s="222"/>
      <c r="G434" s="222"/>
      <c r="H434" s="222"/>
      <c r="I434" s="223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196"/>
      <c r="AT434" s="196"/>
    </row>
    <row r="435" spans="1:46" ht="18" customHeight="1" x14ac:dyDescent="0.25">
      <c r="A435" s="270"/>
      <c r="B435" s="64">
        <v>4221</v>
      </c>
      <c r="C435" s="271"/>
      <c r="D435" s="65" t="s">
        <v>159</v>
      </c>
      <c r="E435" s="213"/>
      <c r="F435" s="214"/>
      <c r="G435" s="214"/>
      <c r="H435" s="214"/>
      <c r="I435" s="215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  <c r="AA435" s="196"/>
      <c r="AB435" s="196"/>
      <c r="AC435" s="196"/>
      <c r="AD435" s="196"/>
      <c r="AE435" s="196"/>
      <c r="AF435" s="196"/>
      <c r="AG435" s="196"/>
      <c r="AH435" s="196"/>
      <c r="AI435" s="196"/>
      <c r="AJ435" s="196"/>
      <c r="AK435" s="196"/>
      <c r="AL435" s="196"/>
      <c r="AM435" s="196"/>
      <c r="AN435" s="196"/>
      <c r="AO435" s="196"/>
      <c r="AP435" s="196"/>
      <c r="AQ435" s="196"/>
      <c r="AR435" s="196"/>
      <c r="AS435" s="196"/>
      <c r="AT435" s="196"/>
    </row>
    <row r="436" spans="1:46" s="113" customFormat="1" x14ac:dyDescent="0.25">
      <c r="A436" s="109" t="s">
        <v>126</v>
      </c>
      <c r="B436" s="170"/>
      <c r="C436" s="111"/>
      <c r="D436" s="171" t="s">
        <v>179</v>
      </c>
      <c r="E436" s="233">
        <f>E437</f>
        <v>0</v>
      </c>
      <c r="F436" s="234"/>
      <c r="G436" s="234"/>
      <c r="H436" s="234"/>
      <c r="I436" s="235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  <c r="AA436" s="196"/>
      <c r="AB436" s="196"/>
      <c r="AC436" s="196"/>
      <c r="AD436" s="196"/>
      <c r="AE436" s="196"/>
      <c r="AF436" s="196"/>
      <c r="AG436" s="196"/>
      <c r="AH436" s="196"/>
      <c r="AI436" s="196"/>
      <c r="AJ436" s="196"/>
      <c r="AK436" s="196"/>
      <c r="AL436" s="196"/>
      <c r="AM436" s="196"/>
      <c r="AN436" s="196"/>
      <c r="AO436" s="196"/>
      <c r="AP436" s="196"/>
      <c r="AQ436" s="196"/>
      <c r="AR436" s="196"/>
      <c r="AS436" s="196"/>
      <c r="AT436" s="196"/>
    </row>
    <row r="437" spans="1:46" s="79" customFormat="1" x14ac:dyDescent="0.25">
      <c r="A437" s="129"/>
      <c r="B437" s="146">
        <v>3</v>
      </c>
      <c r="C437" s="131"/>
      <c r="D437" s="136" t="s">
        <v>24</v>
      </c>
      <c r="E437" s="216">
        <f>E438</f>
        <v>0</v>
      </c>
      <c r="F437" s="217"/>
      <c r="G437" s="217"/>
      <c r="H437" s="217"/>
      <c r="I437" s="218"/>
      <c r="J437" s="196"/>
      <c r="K437" s="196"/>
      <c r="L437" s="196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  <c r="AA437" s="196"/>
      <c r="AB437" s="196"/>
      <c r="AC437" s="196"/>
      <c r="AD437" s="196"/>
      <c r="AE437" s="196"/>
      <c r="AF437" s="196"/>
      <c r="AG437" s="196"/>
      <c r="AH437" s="196"/>
      <c r="AI437" s="196"/>
      <c r="AJ437" s="196"/>
      <c r="AK437" s="196"/>
      <c r="AL437" s="196"/>
      <c r="AM437" s="196"/>
      <c r="AN437" s="196"/>
      <c r="AO437" s="196"/>
      <c r="AP437" s="196"/>
      <c r="AQ437" s="196"/>
      <c r="AR437" s="196"/>
      <c r="AS437" s="196"/>
      <c r="AT437" s="196"/>
    </row>
    <row r="438" spans="1:46" s="86" customFormat="1" x14ac:dyDescent="0.25">
      <c r="A438" s="82"/>
      <c r="B438" s="167">
        <v>32</v>
      </c>
      <c r="C438" s="84"/>
      <c r="D438" s="156" t="s">
        <v>43</v>
      </c>
      <c r="E438" s="229">
        <f>E439+E441</f>
        <v>0</v>
      </c>
      <c r="F438" s="230"/>
      <c r="G438" s="230"/>
      <c r="H438" s="230"/>
      <c r="I438" s="231"/>
      <c r="J438" s="196"/>
      <c r="K438" s="196"/>
      <c r="L438" s="196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  <c r="AA438" s="196"/>
      <c r="AB438" s="196"/>
      <c r="AC438" s="196"/>
      <c r="AD438" s="196"/>
      <c r="AE438" s="196"/>
      <c r="AF438" s="196"/>
      <c r="AG438" s="196"/>
      <c r="AH438" s="196"/>
      <c r="AI438" s="196"/>
      <c r="AJ438" s="196"/>
      <c r="AK438" s="196"/>
      <c r="AL438" s="196"/>
      <c r="AM438" s="196"/>
      <c r="AN438" s="196"/>
      <c r="AO438" s="196"/>
      <c r="AP438" s="196"/>
      <c r="AQ438" s="196"/>
      <c r="AR438" s="196"/>
      <c r="AS438" s="196"/>
      <c r="AT438" s="196"/>
    </row>
    <row r="439" spans="1:46" s="149" customFormat="1" x14ac:dyDescent="0.25">
      <c r="A439" s="162"/>
      <c r="B439" s="179">
        <v>322</v>
      </c>
      <c r="C439" s="164"/>
      <c r="D439" s="180" t="s">
        <v>77</v>
      </c>
      <c r="E439" s="221">
        <f>E440</f>
        <v>0</v>
      </c>
      <c r="F439" s="222"/>
      <c r="G439" s="222"/>
      <c r="H439" s="222"/>
      <c r="I439" s="223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  <c r="AA439" s="196"/>
      <c r="AB439" s="196"/>
      <c r="AC439" s="196"/>
      <c r="AD439" s="196"/>
      <c r="AE439" s="196"/>
      <c r="AF439" s="196"/>
      <c r="AG439" s="196"/>
      <c r="AH439" s="196"/>
      <c r="AI439" s="196"/>
      <c r="AJ439" s="196"/>
      <c r="AK439" s="196"/>
      <c r="AL439" s="196"/>
      <c r="AM439" s="196"/>
      <c r="AN439" s="196"/>
      <c r="AO439" s="196"/>
      <c r="AP439" s="196"/>
      <c r="AQ439" s="196"/>
      <c r="AR439" s="196"/>
      <c r="AS439" s="196"/>
      <c r="AT439" s="196"/>
    </row>
    <row r="440" spans="1:46" ht="15.75" customHeight="1" x14ac:dyDescent="0.25">
      <c r="A440" s="55"/>
      <c r="B440" s="58">
        <v>3224</v>
      </c>
      <c r="C440" s="57"/>
      <c r="D440" s="51" t="s">
        <v>180</v>
      </c>
      <c r="E440" s="213">
        <v>0</v>
      </c>
      <c r="F440" s="214"/>
      <c r="G440" s="214"/>
      <c r="H440" s="214"/>
      <c r="I440" s="215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6"/>
      <c r="AT440" s="196"/>
    </row>
    <row r="441" spans="1:46" s="149" customFormat="1" x14ac:dyDescent="0.25">
      <c r="A441" s="162"/>
      <c r="B441" s="179">
        <v>323</v>
      </c>
      <c r="C441" s="164"/>
      <c r="D441" s="180" t="s">
        <v>82</v>
      </c>
      <c r="E441" s="221">
        <f>E442</f>
        <v>0</v>
      </c>
      <c r="F441" s="222"/>
      <c r="G441" s="222"/>
      <c r="H441" s="222"/>
      <c r="I441" s="223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6"/>
      <c r="AT441" s="196"/>
    </row>
    <row r="442" spans="1:46" ht="17.25" customHeight="1" x14ac:dyDescent="0.25">
      <c r="A442" s="55"/>
      <c r="B442" s="58">
        <v>3232</v>
      </c>
      <c r="C442" s="57"/>
      <c r="D442" s="51" t="s">
        <v>181</v>
      </c>
      <c r="E442" s="213">
        <v>0</v>
      </c>
      <c r="F442" s="214"/>
      <c r="G442" s="214"/>
      <c r="H442" s="214"/>
      <c r="I442" s="215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6"/>
      <c r="AT442" s="196"/>
    </row>
    <row r="443" spans="1:46" s="113" customFormat="1" x14ac:dyDescent="0.25">
      <c r="A443" s="109" t="s">
        <v>182</v>
      </c>
      <c r="B443" s="170"/>
      <c r="C443" s="111"/>
      <c r="D443" s="171" t="s">
        <v>183</v>
      </c>
      <c r="E443" s="233">
        <f>E444</f>
        <v>0</v>
      </c>
      <c r="F443" s="234"/>
      <c r="G443" s="234"/>
      <c r="H443" s="234"/>
      <c r="I443" s="235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6"/>
      <c r="AT443" s="196"/>
    </row>
    <row r="444" spans="1:46" s="79" customFormat="1" x14ac:dyDescent="0.25">
      <c r="A444" s="129"/>
      <c r="B444" s="130">
        <v>3</v>
      </c>
      <c r="C444" s="131"/>
      <c r="D444" s="132" t="s">
        <v>24</v>
      </c>
      <c r="E444" s="216">
        <f>E445</f>
        <v>0</v>
      </c>
      <c r="F444" s="217"/>
      <c r="G444" s="217"/>
      <c r="H444" s="217"/>
      <c r="I444" s="218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6"/>
      <c r="AT444" s="196"/>
    </row>
    <row r="445" spans="1:46" s="86" customFormat="1" x14ac:dyDescent="0.25">
      <c r="A445" s="82"/>
      <c r="B445" s="91">
        <v>32</v>
      </c>
      <c r="C445" s="84"/>
      <c r="D445" s="85" t="s">
        <v>43</v>
      </c>
      <c r="E445" s="229">
        <f>E446+E448+E450</f>
        <v>0</v>
      </c>
      <c r="F445" s="230"/>
      <c r="G445" s="230"/>
      <c r="H445" s="230"/>
      <c r="I445" s="231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  <c r="AA445" s="196"/>
      <c r="AB445" s="196"/>
      <c r="AC445" s="196"/>
      <c r="AD445" s="196"/>
      <c r="AE445" s="196"/>
      <c r="AF445" s="196"/>
      <c r="AG445" s="196"/>
      <c r="AH445" s="196"/>
      <c r="AI445" s="196"/>
      <c r="AJ445" s="196"/>
      <c r="AK445" s="196"/>
      <c r="AL445" s="196"/>
      <c r="AM445" s="196"/>
      <c r="AN445" s="196"/>
      <c r="AO445" s="196"/>
      <c r="AP445" s="196"/>
      <c r="AQ445" s="196"/>
      <c r="AR445" s="196"/>
      <c r="AS445" s="196"/>
      <c r="AT445" s="196"/>
    </row>
    <row r="446" spans="1:46" s="149" customFormat="1" x14ac:dyDescent="0.25">
      <c r="A446" s="162"/>
      <c r="B446" s="177">
        <v>322</v>
      </c>
      <c r="C446" s="164"/>
      <c r="D446" s="176" t="s">
        <v>77</v>
      </c>
      <c r="E446" s="221">
        <f>E447</f>
        <v>0</v>
      </c>
      <c r="F446" s="222"/>
      <c r="G446" s="222"/>
      <c r="H446" s="222"/>
      <c r="I446" s="223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  <c r="AA446" s="196"/>
      <c r="AB446" s="196"/>
      <c r="AC446" s="196"/>
      <c r="AD446" s="196"/>
      <c r="AE446" s="196"/>
      <c r="AF446" s="196"/>
      <c r="AG446" s="196"/>
      <c r="AH446" s="196"/>
      <c r="AI446" s="196"/>
      <c r="AJ446" s="196"/>
      <c r="AK446" s="196"/>
      <c r="AL446" s="196"/>
      <c r="AM446" s="196"/>
      <c r="AN446" s="196"/>
      <c r="AO446" s="196"/>
      <c r="AP446" s="196"/>
      <c r="AQ446" s="196"/>
      <c r="AR446" s="196"/>
      <c r="AS446" s="196"/>
      <c r="AT446" s="196"/>
    </row>
    <row r="447" spans="1:46" x14ac:dyDescent="0.25">
      <c r="A447" s="55"/>
      <c r="B447" s="58">
        <v>3222</v>
      </c>
      <c r="C447" s="57"/>
      <c r="D447" s="51" t="s">
        <v>111</v>
      </c>
      <c r="E447" s="213">
        <v>0</v>
      </c>
      <c r="F447" s="214"/>
      <c r="G447" s="214"/>
      <c r="H447" s="214"/>
      <c r="I447" s="215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  <c r="AA447" s="196"/>
      <c r="AB447" s="196"/>
      <c r="AC447" s="196"/>
      <c r="AD447" s="196"/>
      <c r="AE447" s="196"/>
      <c r="AF447" s="196"/>
      <c r="AG447" s="196"/>
      <c r="AH447" s="196"/>
      <c r="AI447" s="196"/>
      <c r="AJ447" s="196"/>
      <c r="AK447" s="196"/>
      <c r="AL447" s="196"/>
      <c r="AM447" s="196"/>
      <c r="AN447" s="196"/>
      <c r="AO447" s="196"/>
      <c r="AP447" s="196"/>
      <c r="AQ447" s="196"/>
      <c r="AR447" s="196"/>
      <c r="AS447" s="196"/>
      <c r="AT447" s="196"/>
    </row>
    <row r="448" spans="1:46" s="149" customFormat="1" ht="15.75" customHeight="1" x14ac:dyDescent="0.25">
      <c r="A448" s="162"/>
      <c r="B448" s="177">
        <v>329</v>
      </c>
      <c r="C448" s="164"/>
      <c r="D448" s="176" t="s">
        <v>91</v>
      </c>
      <c r="E448" s="221">
        <f>E449</f>
        <v>0</v>
      </c>
      <c r="F448" s="222"/>
      <c r="G448" s="222"/>
      <c r="H448" s="222"/>
      <c r="I448" s="223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  <c r="AA448" s="196"/>
      <c r="AB448" s="196"/>
      <c r="AC448" s="196"/>
      <c r="AD448" s="196"/>
      <c r="AE448" s="196"/>
      <c r="AF448" s="196"/>
      <c r="AG448" s="196"/>
      <c r="AH448" s="196"/>
      <c r="AI448" s="196"/>
      <c r="AJ448" s="196"/>
      <c r="AK448" s="196"/>
      <c r="AL448" s="196"/>
      <c r="AM448" s="196"/>
      <c r="AN448" s="196"/>
      <c r="AO448" s="196"/>
      <c r="AP448" s="196"/>
      <c r="AQ448" s="196"/>
      <c r="AR448" s="196"/>
      <c r="AS448" s="196"/>
      <c r="AT448" s="196"/>
    </row>
    <row r="449" spans="1:46" ht="15" customHeight="1" x14ac:dyDescent="0.25">
      <c r="A449" s="55"/>
      <c r="B449" s="58">
        <v>3299</v>
      </c>
      <c r="C449" s="57"/>
      <c r="D449" s="51" t="s">
        <v>91</v>
      </c>
      <c r="E449" s="213">
        <v>0</v>
      </c>
      <c r="F449" s="214"/>
      <c r="G449" s="214"/>
      <c r="H449" s="214"/>
      <c r="I449" s="215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196"/>
      <c r="AT449" s="196"/>
    </row>
    <row r="450" spans="1:46" s="86" customFormat="1" ht="24.75" customHeight="1" x14ac:dyDescent="0.25">
      <c r="A450" s="82"/>
      <c r="B450" s="91">
        <v>37</v>
      </c>
      <c r="C450" s="84"/>
      <c r="D450" s="168" t="s">
        <v>123</v>
      </c>
      <c r="E450" s="229">
        <f>E451</f>
        <v>0</v>
      </c>
      <c r="F450" s="230"/>
      <c r="G450" s="230"/>
      <c r="H450" s="230"/>
      <c r="I450" s="231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  <c r="AA450" s="196"/>
      <c r="AB450" s="196"/>
      <c r="AC450" s="196"/>
      <c r="AD450" s="196"/>
      <c r="AE450" s="196"/>
      <c r="AF450" s="196"/>
      <c r="AG450" s="196"/>
      <c r="AH450" s="196"/>
      <c r="AI450" s="196"/>
      <c r="AJ450" s="196"/>
      <c r="AK450" s="196"/>
      <c r="AL450" s="196"/>
      <c r="AM450" s="196"/>
      <c r="AN450" s="196"/>
      <c r="AO450" s="196"/>
      <c r="AP450" s="196"/>
      <c r="AQ450" s="196"/>
      <c r="AR450" s="196"/>
      <c r="AS450" s="196"/>
      <c r="AT450" s="196"/>
    </row>
    <row r="451" spans="1:46" s="149" customFormat="1" ht="26.25" x14ac:dyDescent="0.25">
      <c r="A451" s="162"/>
      <c r="B451" s="177">
        <v>372</v>
      </c>
      <c r="C451" s="164"/>
      <c r="D451" s="187" t="s">
        <v>124</v>
      </c>
      <c r="E451" s="221">
        <f>E452</f>
        <v>0</v>
      </c>
      <c r="F451" s="222"/>
      <c r="G451" s="222"/>
      <c r="H451" s="222"/>
      <c r="I451" s="223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  <c r="AA451" s="196"/>
      <c r="AB451" s="196"/>
      <c r="AC451" s="196"/>
      <c r="AD451" s="196"/>
      <c r="AE451" s="196"/>
      <c r="AF451" s="196"/>
      <c r="AG451" s="196"/>
      <c r="AH451" s="196"/>
      <c r="AI451" s="196"/>
      <c r="AJ451" s="196"/>
      <c r="AK451" s="196"/>
      <c r="AL451" s="196"/>
      <c r="AM451" s="196"/>
      <c r="AN451" s="196"/>
      <c r="AO451" s="196"/>
      <c r="AP451" s="196"/>
      <c r="AQ451" s="196"/>
      <c r="AR451" s="196"/>
      <c r="AS451" s="196"/>
      <c r="AT451" s="196"/>
    </row>
    <row r="452" spans="1:46" ht="17.25" customHeight="1" x14ac:dyDescent="0.25">
      <c r="A452" s="55"/>
      <c r="B452" s="58">
        <v>3721</v>
      </c>
      <c r="C452" s="57"/>
      <c r="D452" s="51" t="s">
        <v>184</v>
      </c>
      <c r="E452" s="213">
        <v>0</v>
      </c>
      <c r="F452" s="214"/>
      <c r="G452" s="214"/>
      <c r="H452" s="214"/>
      <c r="I452" s="215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  <c r="AA452" s="196"/>
      <c r="AB452" s="196"/>
      <c r="AC452" s="196"/>
      <c r="AD452" s="196"/>
      <c r="AE452" s="196"/>
      <c r="AF452" s="196"/>
      <c r="AG452" s="196"/>
      <c r="AH452" s="196"/>
      <c r="AI452" s="196"/>
      <c r="AJ452" s="196"/>
      <c r="AK452" s="196"/>
      <c r="AL452" s="196"/>
      <c r="AM452" s="196"/>
      <c r="AN452" s="196"/>
      <c r="AO452" s="196"/>
      <c r="AP452" s="196"/>
      <c r="AQ452" s="196"/>
      <c r="AR452" s="196"/>
      <c r="AS452" s="196"/>
      <c r="AT452" s="196"/>
    </row>
    <row r="453" spans="1:46" s="113" customFormat="1" x14ac:dyDescent="0.25">
      <c r="A453" s="109" t="s">
        <v>185</v>
      </c>
      <c r="B453" s="170"/>
      <c r="C453" s="111"/>
      <c r="D453" s="171" t="s">
        <v>186</v>
      </c>
      <c r="E453" s="233">
        <f>E455+E459</f>
        <v>20561.79</v>
      </c>
      <c r="F453" s="233">
        <f>F455+F459</f>
        <v>20280.059999999998</v>
      </c>
      <c r="G453" s="233">
        <f>G455+G459</f>
        <v>19394.13</v>
      </c>
      <c r="H453" s="233">
        <f t="shared" ref="H453:I453" si="136">H455+H459</f>
        <v>19394.13</v>
      </c>
      <c r="I453" s="233">
        <f t="shared" si="136"/>
        <v>19394.13</v>
      </c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196"/>
      <c r="AT453" s="196"/>
    </row>
    <row r="454" spans="1:46" s="113" customFormat="1" x14ac:dyDescent="0.25">
      <c r="A454" s="66" t="s">
        <v>207</v>
      </c>
      <c r="B454" s="71"/>
      <c r="C454" s="72"/>
      <c r="D454" s="195" t="s">
        <v>208</v>
      </c>
      <c r="E454" s="213"/>
      <c r="F454" s="213"/>
      <c r="G454" s="213"/>
      <c r="H454" s="213"/>
      <c r="I454" s="213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  <c r="AA454" s="196"/>
      <c r="AB454" s="196"/>
      <c r="AC454" s="196"/>
      <c r="AD454" s="196"/>
      <c r="AE454" s="196"/>
      <c r="AF454" s="196"/>
      <c r="AG454" s="196"/>
      <c r="AH454" s="196"/>
      <c r="AI454" s="196"/>
      <c r="AJ454" s="196"/>
      <c r="AK454" s="196"/>
      <c r="AL454" s="196"/>
      <c r="AM454" s="196"/>
      <c r="AN454" s="196"/>
      <c r="AO454" s="196"/>
      <c r="AP454" s="196"/>
      <c r="AQ454" s="196"/>
      <c r="AR454" s="196"/>
      <c r="AS454" s="196"/>
      <c r="AT454" s="196"/>
    </row>
    <row r="455" spans="1:46" s="79" customFormat="1" x14ac:dyDescent="0.25">
      <c r="A455" s="129"/>
      <c r="B455" s="143">
        <v>3</v>
      </c>
      <c r="C455" s="139"/>
      <c r="D455" s="132" t="s">
        <v>24</v>
      </c>
      <c r="E455" s="216">
        <f>E456</f>
        <v>17118.72</v>
      </c>
      <c r="F455" s="216">
        <f>F456</f>
        <v>9330.42</v>
      </c>
      <c r="G455" s="216">
        <f>G456</f>
        <v>14067.24</v>
      </c>
      <c r="H455" s="216">
        <f t="shared" ref="H455:I455" si="137">H456</f>
        <v>14067.24</v>
      </c>
      <c r="I455" s="216">
        <f t="shared" si="137"/>
        <v>14067.24</v>
      </c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  <c r="AA455" s="196"/>
      <c r="AB455" s="196"/>
      <c r="AC455" s="196"/>
      <c r="AD455" s="196"/>
      <c r="AE455" s="196"/>
      <c r="AF455" s="196"/>
      <c r="AG455" s="196"/>
      <c r="AH455" s="196"/>
      <c r="AI455" s="196"/>
      <c r="AJ455" s="196"/>
      <c r="AK455" s="196"/>
      <c r="AL455" s="196"/>
      <c r="AM455" s="196"/>
      <c r="AN455" s="196"/>
      <c r="AO455" s="196"/>
      <c r="AP455" s="196"/>
      <c r="AQ455" s="196"/>
      <c r="AR455" s="196"/>
      <c r="AS455" s="196"/>
      <c r="AT455" s="196"/>
    </row>
    <row r="456" spans="1:46" s="86" customFormat="1" ht="25.5" x14ac:dyDescent="0.25">
      <c r="A456" s="82"/>
      <c r="B456" s="160">
        <v>37</v>
      </c>
      <c r="C456" s="93"/>
      <c r="D456" s="161" t="s">
        <v>187</v>
      </c>
      <c r="E456" s="229">
        <f>E457</f>
        <v>17118.72</v>
      </c>
      <c r="F456" s="229">
        <f t="shared" ref="F456:I457" si="138">F457</f>
        <v>9330.42</v>
      </c>
      <c r="G456" s="229">
        <f t="shared" si="138"/>
        <v>14067.24</v>
      </c>
      <c r="H456" s="229">
        <f t="shared" si="138"/>
        <v>14067.24</v>
      </c>
      <c r="I456" s="229">
        <f t="shared" si="138"/>
        <v>14067.24</v>
      </c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  <c r="AA456" s="196"/>
      <c r="AB456" s="196"/>
      <c r="AC456" s="196"/>
      <c r="AD456" s="196"/>
      <c r="AE456" s="196"/>
      <c r="AF456" s="196"/>
      <c r="AG456" s="196"/>
      <c r="AH456" s="196"/>
      <c r="AI456" s="196"/>
      <c r="AJ456" s="196"/>
      <c r="AK456" s="196"/>
      <c r="AL456" s="196"/>
      <c r="AM456" s="196"/>
      <c r="AN456" s="196"/>
      <c r="AO456" s="196"/>
      <c r="AP456" s="196"/>
      <c r="AQ456" s="196"/>
      <c r="AR456" s="196"/>
      <c r="AS456" s="196"/>
      <c r="AT456" s="196"/>
    </row>
    <row r="457" spans="1:46" s="149" customFormat="1" ht="25.5" x14ac:dyDescent="0.25">
      <c r="A457" s="162"/>
      <c r="B457" s="183">
        <v>372</v>
      </c>
      <c r="C457" s="175"/>
      <c r="D457" s="185" t="s">
        <v>124</v>
      </c>
      <c r="E457" s="221">
        <f>E458</f>
        <v>17118.72</v>
      </c>
      <c r="F457" s="221">
        <f t="shared" si="138"/>
        <v>9330.42</v>
      </c>
      <c r="G457" s="221">
        <f t="shared" si="138"/>
        <v>14067.24</v>
      </c>
      <c r="H457" s="221">
        <f t="shared" si="138"/>
        <v>14067.24</v>
      </c>
      <c r="I457" s="221">
        <f t="shared" si="138"/>
        <v>14067.24</v>
      </c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196"/>
      <c r="AT457" s="196"/>
    </row>
    <row r="458" spans="1:46" ht="25.5" x14ac:dyDescent="0.25">
      <c r="A458" s="55"/>
      <c r="B458" s="64">
        <v>3722</v>
      </c>
      <c r="C458" s="57"/>
      <c r="D458" s="65" t="s">
        <v>188</v>
      </c>
      <c r="E458" s="213">
        <v>17118.72</v>
      </c>
      <c r="F458" s="213">
        <v>9330.42</v>
      </c>
      <c r="G458" s="213">
        <v>14067.24</v>
      </c>
      <c r="H458" s="213">
        <v>14067.24</v>
      </c>
      <c r="I458" s="213">
        <v>14067.24</v>
      </c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  <c r="AA458" s="196"/>
      <c r="AB458" s="196"/>
      <c r="AC458" s="196"/>
      <c r="AD458" s="196"/>
      <c r="AE458" s="196"/>
      <c r="AF458" s="196"/>
      <c r="AG458" s="196"/>
      <c r="AH458" s="196"/>
      <c r="AI458" s="196"/>
      <c r="AJ458" s="196"/>
      <c r="AK458" s="196"/>
      <c r="AL458" s="196"/>
      <c r="AM458" s="196"/>
      <c r="AN458" s="196"/>
      <c r="AO458" s="196"/>
      <c r="AP458" s="196"/>
      <c r="AQ458" s="196"/>
      <c r="AR458" s="196"/>
      <c r="AS458" s="196"/>
      <c r="AT458" s="196"/>
    </row>
    <row r="459" spans="1:46" s="79" customFormat="1" x14ac:dyDescent="0.25">
      <c r="A459" s="129"/>
      <c r="B459" s="143">
        <v>4</v>
      </c>
      <c r="C459" s="139"/>
      <c r="D459" s="147" t="s">
        <v>26</v>
      </c>
      <c r="E459" s="216">
        <f>E460</f>
        <v>3443.07</v>
      </c>
      <c r="F459" s="216">
        <f t="shared" ref="F459:I461" si="139">F460</f>
        <v>10949.64</v>
      </c>
      <c r="G459" s="216">
        <f t="shared" si="139"/>
        <v>5326.89</v>
      </c>
      <c r="H459" s="216">
        <f t="shared" si="139"/>
        <v>5326.89</v>
      </c>
      <c r="I459" s="216">
        <f t="shared" si="139"/>
        <v>5326.89</v>
      </c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  <c r="AA459" s="196"/>
      <c r="AB459" s="196"/>
      <c r="AC459" s="196"/>
      <c r="AD459" s="196"/>
      <c r="AE459" s="196"/>
      <c r="AF459" s="196"/>
      <c r="AG459" s="196"/>
      <c r="AH459" s="196"/>
      <c r="AI459" s="196"/>
      <c r="AJ459" s="196"/>
      <c r="AK459" s="196"/>
      <c r="AL459" s="196"/>
      <c r="AM459" s="196"/>
      <c r="AN459" s="196"/>
      <c r="AO459" s="196"/>
      <c r="AP459" s="196"/>
      <c r="AQ459" s="196"/>
      <c r="AR459" s="196"/>
      <c r="AS459" s="196"/>
      <c r="AT459" s="196"/>
    </row>
    <row r="460" spans="1:46" s="86" customFormat="1" ht="25.5" x14ac:dyDescent="0.25">
      <c r="A460" s="82"/>
      <c r="B460" s="160">
        <v>42</v>
      </c>
      <c r="C460" s="93"/>
      <c r="D460" s="169" t="s">
        <v>61</v>
      </c>
      <c r="E460" s="229">
        <f>E461</f>
        <v>3443.07</v>
      </c>
      <c r="F460" s="229">
        <f t="shared" si="139"/>
        <v>10949.64</v>
      </c>
      <c r="G460" s="229">
        <f t="shared" si="139"/>
        <v>5326.89</v>
      </c>
      <c r="H460" s="229">
        <f t="shared" si="139"/>
        <v>5326.89</v>
      </c>
      <c r="I460" s="229">
        <f t="shared" si="139"/>
        <v>5326.89</v>
      </c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6"/>
      <c r="AT460" s="196"/>
    </row>
    <row r="461" spans="1:46" s="149" customFormat="1" ht="26.25" x14ac:dyDescent="0.25">
      <c r="A461" s="162"/>
      <c r="B461" s="183">
        <v>424</v>
      </c>
      <c r="C461" s="175"/>
      <c r="D461" s="176" t="s">
        <v>175</v>
      </c>
      <c r="E461" s="221">
        <f>E462</f>
        <v>3443.07</v>
      </c>
      <c r="F461" s="221">
        <f t="shared" si="139"/>
        <v>10949.64</v>
      </c>
      <c r="G461" s="221">
        <f t="shared" si="139"/>
        <v>5326.89</v>
      </c>
      <c r="H461" s="221">
        <f t="shared" si="139"/>
        <v>5326.89</v>
      </c>
      <c r="I461" s="221">
        <f t="shared" si="139"/>
        <v>5326.89</v>
      </c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  <c r="AA461" s="196"/>
      <c r="AB461" s="196"/>
      <c r="AC461" s="196"/>
      <c r="AD461" s="196"/>
      <c r="AE461" s="196"/>
      <c r="AF461" s="196"/>
      <c r="AG461" s="196"/>
      <c r="AH461" s="196"/>
      <c r="AI461" s="196"/>
      <c r="AJ461" s="196"/>
      <c r="AK461" s="196"/>
      <c r="AL461" s="196"/>
      <c r="AM461" s="196"/>
      <c r="AN461" s="196"/>
      <c r="AO461" s="196"/>
      <c r="AP461" s="196"/>
      <c r="AQ461" s="196"/>
      <c r="AR461" s="196"/>
      <c r="AS461" s="196"/>
      <c r="AT461" s="196"/>
    </row>
    <row r="462" spans="1:46" x14ac:dyDescent="0.25">
      <c r="A462" s="55"/>
      <c r="B462" s="64">
        <v>4241</v>
      </c>
      <c r="C462" s="57"/>
      <c r="D462" s="51" t="s">
        <v>189</v>
      </c>
      <c r="E462" s="213">
        <v>3443.07</v>
      </c>
      <c r="F462" s="213">
        <v>10949.64</v>
      </c>
      <c r="G462" s="213">
        <v>5326.89</v>
      </c>
      <c r="H462" s="213">
        <v>5326.89</v>
      </c>
      <c r="I462" s="213">
        <v>5326.89</v>
      </c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  <c r="AA462" s="196"/>
      <c r="AB462" s="196"/>
      <c r="AC462" s="196"/>
      <c r="AD462" s="196"/>
      <c r="AE462" s="196"/>
      <c r="AF462" s="196"/>
      <c r="AG462" s="196"/>
      <c r="AH462" s="196"/>
      <c r="AI462" s="196"/>
      <c r="AJ462" s="196"/>
      <c r="AK462" s="196"/>
      <c r="AL462" s="196"/>
      <c r="AM462" s="196"/>
      <c r="AN462" s="196"/>
      <c r="AO462" s="196"/>
      <c r="AP462" s="196"/>
      <c r="AQ462" s="196"/>
      <c r="AR462" s="196"/>
      <c r="AS462" s="196"/>
      <c r="AT462" s="196"/>
    </row>
    <row r="463" spans="1:46" s="113" customFormat="1" x14ac:dyDescent="0.25">
      <c r="A463" s="121" t="s">
        <v>190</v>
      </c>
      <c r="B463" s="170"/>
      <c r="C463" s="111"/>
      <c r="D463" s="171" t="s">
        <v>191</v>
      </c>
      <c r="E463" s="233">
        <f>E464</f>
        <v>0</v>
      </c>
      <c r="F463" s="234"/>
      <c r="G463" s="234"/>
      <c r="H463" s="234"/>
      <c r="I463" s="235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  <c r="AA463" s="196"/>
      <c r="AB463" s="196"/>
      <c r="AC463" s="196"/>
      <c r="AD463" s="196"/>
      <c r="AE463" s="196"/>
      <c r="AF463" s="196"/>
      <c r="AG463" s="196"/>
      <c r="AH463" s="196"/>
      <c r="AI463" s="196"/>
      <c r="AJ463" s="196"/>
      <c r="AK463" s="196"/>
      <c r="AL463" s="196"/>
      <c r="AM463" s="196"/>
      <c r="AN463" s="196"/>
      <c r="AO463" s="196"/>
      <c r="AP463" s="196"/>
      <c r="AQ463" s="196"/>
      <c r="AR463" s="196"/>
      <c r="AS463" s="196"/>
      <c r="AT463" s="196"/>
    </row>
    <row r="464" spans="1:46" s="79" customFormat="1" x14ac:dyDescent="0.25">
      <c r="A464" s="137"/>
      <c r="B464" s="143">
        <v>3</v>
      </c>
      <c r="C464" s="139"/>
      <c r="D464" s="132" t="s">
        <v>24</v>
      </c>
      <c r="E464" s="216">
        <f>E465</f>
        <v>0</v>
      </c>
      <c r="F464" s="217"/>
      <c r="G464" s="217"/>
      <c r="H464" s="217"/>
      <c r="I464" s="218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196"/>
      <c r="AT464" s="196"/>
    </row>
    <row r="465" spans="1:46" s="86" customFormat="1" x14ac:dyDescent="0.25">
      <c r="A465" s="92"/>
      <c r="B465" s="160">
        <v>32</v>
      </c>
      <c r="C465" s="93"/>
      <c r="D465" s="85" t="s">
        <v>43</v>
      </c>
      <c r="E465" s="229">
        <f>E466</f>
        <v>0</v>
      </c>
      <c r="F465" s="230"/>
      <c r="G465" s="230"/>
      <c r="H465" s="230"/>
      <c r="I465" s="231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196"/>
      <c r="AT465" s="196"/>
    </row>
    <row r="466" spans="1:46" s="149" customFormat="1" x14ac:dyDescent="0.25">
      <c r="A466" s="178"/>
      <c r="B466" s="183">
        <v>329</v>
      </c>
      <c r="C466" s="175"/>
      <c r="D466" s="176" t="s">
        <v>91</v>
      </c>
      <c r="E466" s="221">
        <f>E467</f>
        <v>0</v>
      </c>
      <c r="F466" s="222"/>
      <c r="G466" s="222"/>
      <c r="H466" s="222"/>
      <c r="I466" s="223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196"/>
      <c r="AT466" s="196"/>
    </row>
    <row r="467" spans="1:46" x14ac:dyDescent="0.25">
      <c r="A467" s="55"/>
      <c r="B467" s="64">
        <v>3299</v>
      </c>
      <c r="C467" s="57"/>
      <c r="D467" s="51" t="s">
        <v>91</v>
      </c>
      <c r="E467" s="213">
        <v>0</v>
      </c>
      <c r="F467" s="214"/>
      <c r="G467" s="214"/>
      <c r="H467" s="214"/>
      <c r="I467" s="215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196"/>
      <c r="AT467" s="196"/>
    </row>
    <row r="468" spans="1:46" x14ac:dyDescent="0.25">
      <c r="A468" s="55"/>
      <c r="B468" s="64"/>
      <c r="C468" s="57"/>
      <c r="D468" s="65"/>
      <c r="E468" s="213"/>
      <c r="F468" s="214"/>
      <c r="G468" s="214"/>
      <c r="H468" s="214"/>
      <c r="I468" s="215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196"/>
      <c r="AT468" s="196"/>
    </row>
    <row r="469" spans="1:46" x14ac:dyDescent="0.25"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196"/>
      <c r="AT469" s="196"/>
    </row>
    <row r="470" spans="1:46" x14ac:dyDescent="0.25"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196"/>
      <c r="AT470" s="196"/>
    </row>
    <row r="471" spans="1:46" x14ac:dyDescent="0.25"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196"/>
      <c r="AT471" s="196"/>
    </row>
    <row r="472" spans="1:46" x14ac:dyDescent="0.25"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196"/>
      <c r="AT472" s="196"/>
    </row>
    <row r="473" spans="1:46" x14ac:dyDescent="0.25">
      <c r="V473" s="196"/>
      <c r="W473" s="196"/>
      <c r="X473" s="196"/>
      <c r="Y473" s="196"/>
      <c r="Z473" s="196"/>
      <c r="AA473" s="196"/>
      <c r="AB473" s="196"/>
      <c r="AC473" s="196"/>
      <c r="AD473" s="196"/>
      <c r="AE473" s="196"/>
      <c r="AF473" s="196"/>
      <c r="AG473" s="196"/>
      <c r="AH473" s="196"/>
      <c r="AI473" s="196"/>
      <c r="AJ473" s="196"/>
      <c r="AK473" s="196"/>
      <c r="AL473" s="196"/>
      <c r="AM473" s="196"/>
      <c r="AN473" s="196"/>
      <c r="AO473" s="196"/>
      <c r="AP473" s="196"/>
      <c r="AQ473" s="196"/>
      <c r="AR473" s="196"/>
      <c r="AS473" s="196"/>
      <c r="AT473" s="196"/>
    </row>
    <row r="474" spans="1:46" x14ac:dyDescent="0.25">
      <c r="V474" s="196"/>
      <c r="W474" s="196"/>
      <c r="X474" s="196"/>
      <c r="Y474" s="196"/>
      <c r="Z474" s="196"/>
      <c r="AA474" s="196"/>
      <c r="AB474" s="196"/>
      <c r="AC474" s="196"/>
      <c r="AD474" s="196"/>
      <c r="AE474" s="196"/>
      <c r="AF474" s="196"/>
      <c r="AG474" s="196"/>
      <c r="AH474" s="196"/>
      <c r="AI474" s="196"/>
      <c r="AJ474" s="196"/>
      <c r="AK474" s="196"/>
      <c r="AL474" s="196"/>
      <c r="AM474" s="196"/>
      <c r="AN474" s="196"/>
      <c r="AO474" s="196"/>
      <c r="AP474" s="196"/>
      <c r="AQ474" s="196"/>
      <c r="AR474" s="196"/>
      <c r="AS474" s="196"/>
      <c r="AT474" s="196"/>
    </row>
    <row r="475" spans="1:46" x14ac:dyDescent="0.25">
      <c r="V475" s="196"/>
      <c r="W475" s="196"/>
      <c r="X475" s="196"/>
      <c r="Y475" s="196"/>
      <c r="Z475" s="196"/>
      <c r="AA475" s="196"/>
      <c r="AB475" s="196"/>
      <c r="AC475" s="196"/>
      <c r="AD475" s="196"/>
      <c r="AE475" s="196"/>
      <c r="AF475" s="196"/>
      <c r="AG475" s="196"/>
      <c r="AH475" s="196"/>
      <c r="AI475" s="196"/>
      <c r="AJ475" s="196"/>
      <c r="AK475" s="196"/>
      <c r="AL475" s="196"/>
      <c r="AM475" s="196"/>
      <c r="AN475" s="196"/>
      <c r="AO475" s="196"/>
      <c r="AP475" s="196"/>
      <c r="AQ475" s="196"/>
      <c r="AR475" s="196"/>
      <c r="AS475" s="196"/>
      <c r="AT475" s="196"/>
    </row>
    <row r="476" spans="1:46" x14ac:dyDescent="0.25">
      <c r="V476" s="196"/>
      <c r="W476" s="196"/>
      <c r="X476" s="196"/>
      <c r="Y476" s="196"/>
      <c r="Z476" s="196"/>
      <c r="AA476" s="196"/>
      <c r="AB476" s="196"/>
      <c r="AC476" s="196"/>
      <c r="AD476" s="196"/>
      <c r="AE476" s="196"/>
      <c r="AF476" s="196"/>
      <c r="AG476" s="196"/>
      <c r="AH476" s="196"/>
      <c r="AI476" s="196"/>
      <c r="AJ476" s="196"/>
      <c r="AK476" s="196"/>
      <c r="AL476" s="196"/>
      <c r="AM476" s="196"/>
      <c r="AN476" s="196"/>
      <c r="AO476" s="196"/>
      <c r="AP476" s="196"/>
      <c r="AQ476" s="196"/>
      <c r="AR476" s="196"/>
      <c r="AS476" s="196"/>
      <c r="AT476" s="196"/>
    </row>
    <row r="477" spans="1:46" x14ac:dyDescent="0.25">
      <c r="V477" s="196"/>
      <c r="W477" s="196"/>
      <c r="X477" s="196"/>
      <c r="Y477" s="196"/>
      <c r="Z477" s="196"/>
      <c r="AA477" s="196"/>
      <c r="AB477" s="196"/>
      <c r="AC477" s="196"/>
      <c r="AD477" s="196"/>
      <c r="AE477" s="196"/>
      <c r="AF477" s="196"/>
      <c r="AG477" s="196"/>
      <c r="AH477" s="196"/>
      <c r="AI477" s="196"/>
      <c r="AJ477" s="196"/>
      <c r="AK477" s="196"/>
      <c r="AL477" s="196"/>
      <c r="AM477" s="196"/>
      <c r="AN477" s="196"/>
      <c r="AO477" s="196"/>
      <c r="AP477" s="196"/>
      <c r="AQ477" s="196"/>
      <c r="AR477" s="196"/>
      <c r="AS477" s="196"/>
      <c r="AT477" s="196"/>
    </row>
    <row r="478" spans="1:46" x14ac:dyDescent="0.25">
      <c r="V478" s="196"/>
      <c r="W478" s="196"/>
      <c r="X478" s="196"/>
      <c r="Y478" s="196"/>
      <c r="Z478" s="196"/>
      <c r="AA478" s="196"/>
      <c r="AB478" s="196"/>
      <c r="AC478" s="196"/>
      <c r="AD478" s="196"/>
      <c r="AE478" s="196"/>
      <c r="AF478" s="196"/>
      <c r="AG478" s="196"/>
      <c r="AH478" s="196"/>
      <c r="AI478" s="196"/>
      <c r="AJ478" s="196"/>
      <c r="AK478" s="196"/>
      <c r="AL478" s="196"/>
      <c r="AM478" s="196"/>
      <c r="AN478" s="196"/>
      <c r="AO478" s="196"/>
      <c r="AP478" s="196"/>
      <c r="AQ478" s="196"/>
      <c r="AR478" s="196"/>
      <c r="AS478" s="196"/>
      <c r="AT478" s="196"/>
    </row>
    <row r="479" spans="1:46" x14ac:dyDescent="0.25">
      <c r="V479" s="196"/>
      <c r="W479" s="196"/>
      <c r="X479" s="196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</row>
    <row r="480" spans="1:46" x14ac:dyDescent="0.25">
      <c r="V480" s="196"/>
      <c r="W480" s="196"/>
      <c r="X480" s="196"/>
      <c r="Y480" s="196"/>
      <c r="Z480" s="196"/>
      <c r="AA480" s="196"/>
      <c r="AB480" s="196"/>
      <c r="AC480" s="196"/>
      <c r="AD480" s="196"/>
      <c r="AE480" s="196"/>
      <c r="AF480" s="196"/>
      <c r="AG480" s="196"/>
      <c r="AH480" s="196"/>
      <c r="AI480" s="196"/>
      <c r="AJ480" s="196"/>
      <c r="AK480" s="196"/>
      <c r="AL480" s="196"/>
      <c r="AM480" s="196"/>
      <c r="AN480" s="196"/>
      <c r="AO480" s="196"/>
      <c r="AP480" s="196"/>
      <c r="AQ480" s="196"/>
      <c r="AR480" s="196"/>
      <c r="AS480" s="196"/>
      <c r="AT480" s="196"/>
    </row>
    <row r="481" spans="22:46" x14ac:dyDescent="0.25">
      <c r="V481" s="196"/>
      <c r="W481" s="196"/>
      <c r="X481" s="196"/>
      <c r="Y481" s="196"/>
      <c r="Z481" s="196"/>
      <c r="AA481" s="196"/>
      <c r="AB481" s="196"/>
      <c r="AC481" s="196"/>
      <c r="AD481" s="196"/>
      <c r="AE481" s="196"/>
      <c r="AF481" s="196"/>
      <c r="AG481" s="196"/>
      <c r="AH481" s="196"/>
      <c r="AI481" s="196"/>
      <c r="AJ481" s="196"/>
      <c r="AK481" s="196"/>
      <c r="AL481" s="196"/>
      <c r="AM481" s="196"/>
      <c r="AN481" s="196"/>
      <c r="AO481" s="196"/>
      <c r="AP481" s="196"/>
      <c r="AQ481" s="196"/>
      <c r="AR481" s="196"/>
      <c r="AS481" s="196"/>
      <c r="AT481" s="196"/>
    </row>
    <row r="482" spans="22:46" x14ac:dyDescent="0.25"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196"/>
      <c r="AT482" s="196"/>
    </row>
    <row r="483" spans="22:46" x14ac:dyDescent="0.25"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196"/>
      <c r="AT483" s="196"/>
    </row>
    <row r="484" spans="22:46" x14ac:dyDescent="0.25"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196"/>
      <c r="AT484" s="196"/>
    </row>
    <row r="485" spans="22:46" x14ac:dyDescent="0.25"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196"/>
      <c r="AT485" s="196"/>
    </row>
    <row r="486" spans="22:46" x14ac:dyDescent="0.25"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196"/>
      <c r="AT486" s="196"/>
    </row>
  </sheetData>
  <mergeCells count="23">
    <mergeCell ref="A43:C43"/>
    <mergeCell ref="A1:I1"/>
    <mergeCell ref="A3:I3"/>
    <mergeCell ref="A5:C5"/>
    <mergeCell ref="A8:C8"/>
    <mergeCell ref="A9:C9"/>
    <mergeCell ref="A6:C6"/>
    <mergeCell ref="A7:C7"/>
    <mergeCell ref="A160:C160"/>
    <mergeCell ref="A161:C161"/>
    <mergeCell ref="A162:C162"/>
    <mergeCell ref="A163:C163"/>
    <mergeCell ref="A44:C44"/>
    <mergeCell ref="A52:C52"/>
    <mergeCell ref="A61:C61"/>
    <mergeCell ref="A77:C77"/>
    <mergeCell ref="A84:C84"/>
    <mergeCell ref="A91:C91"/>
    <mergeCell ref="A106:C106"/>
    <mergeCell ref="A121:C121"/>
    <mergeCell ref="A136:C136"/>
    <mergeCell ref="A153:C153"/>
    <mergeCell ref="A54:C54"/>
  </mergeCells>
  <pageMargins left="0.11811023622047245" right="0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2023-10-10T06:45:45Z</cp:lastPrinted>
  <dcterms:created xsi:type="dcterms:W3CDTF">2022-08-12T12:51:27Z</dcterms:created>
  <dcterms:modified xsi:type="dcterms:W3CDTF">2023-10-11T07:10:21Z</dcterms:modified>
</cp:coreProperties>
</file>